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1865" windowHeight="6480" activeTab="0"/>
  </bookViews>
  <sheets>
    <sheet name="IS" sheetId="1" r:id="rId1"/>
    <sheet name="BS" sheetId="2" r:id="rId2"/>
    <sheet name="EQUITY" sheetId="3" r:id="rId3"/>
    <sheet name="CFS" sheetId="4" r:id="rId4"/>
  </sheets>
  <definedNames>
    <definedName name="_xlnm.Print_Area" localSheetId="1">'BS'!$A$1:$H$70</definedName>
    <definedName name="_xlnm.Print_Area" localSheetId="0">'IS'!$A$1:$J$59</definedName>
  </definedNames>
  <calcPr fullCalcOnLoad="1"/>
</workbook>
</file>

<file path=xl/sharedStrings.xml><?xml version="1.0" encoding="utf-8"?>
<sst xmlns="http://schemas.openxmlformats.org/spreadsheetml/2006/main" count="241" uniqueCount="194">
  <si>
    <t>GRAND-FLO SOLUTION BERHAD (607392-W)</t>
  </si>
  <si>
    <t>CONSOLIDATED INCOME STATEMENTS</t>
  </si>
  <si>
    <t>INDIVIDUAL PERIOD</t>
  </si>
  <si>
    <t>CUMULATIVE PERIOD</t>
  </si>
  <si>
    <t xml:space="preserve">PRECEDING YEAR </t>
  </si>
  <si>
    <t>CURRENT YEAR</t>
  </si>
  <si>
    <t>CORRESPONDING</t>
  </si>
  <si>
    <t>QUARTER ENDED</t>
  </si>
  <si>
    <t>TO DATE</t>
  </si>
  <si>
    <t>NOTE</t>
  </si>
  <si>
    <t>RM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</si>
  <si>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</si>
  <si>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</si>
  <si>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</si>
  <si>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</si>
  <si>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</si>
  <si>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</si>
  <si>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</si>
  <si>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PROFIT FROM OPERATIONS</t>
  </si>
  <si>
    <t>FINANCE COSTS</t>
  </si>
  <si>
    <t>PROFIT BEFORE TAXATION</t>
  </si>
  <si>
    <t>INCOME TAX EXPENSES</t>
  </si>
  <si>
    <t>B4</t>
  </si>
  <si>
    <t>PROFIT AFTER TAXATION</t>
  </si>
  <si>
    <t>MINORITY INTEREST</t>
  </si>
  <si>
    <t>EARNING PER SHARE (SEN)</t>
  </si>
  <si>
    <t>B13a</t>
  </si>
  <si>
    <t>DILUTED EARNING PER SHARE (SEN)</t>
  </si>
  <si>
    <t>B13b</t>
  </si>
  <si>
    <t>AS AT END OF CURRENT YEAR QUARTER</t>
  </si>
  <si>
    <t>AS AT PRECEDING FINANCIAL YEAR</t>
  </si>
  <si>
    <t>ENDED</t>
  </si>
  <si>
    <t>Note</t>
  </si>
  <si>
    <t>CURRENT ASSETS</t>
  </si>
  <si>
    <t>Inventories</t>
  </si>
  <si>
    <t>Trade Receivables</t>
  </si>
  <si>
    <t>Other Receivables &amp; Prepayment</t>
  </si>
  <si>
    <t>Fixed Deposit</t>
  </si>
  <si>
    <t>Cash and Bank balances</t>
  </si>
  <si>
    <t>Trade Payables</t>
  </si>
  <si>
    <t>Other Payables &amp; Accrual</t>
  </si>
  <si>
    <t>Amount owing to Directors</t>
  </si>
  <si>
    <t>B9</t>
  </si>
  <si>
    <t>Short-Term Borrowing-BA</t>
  </si>
  <si>
    <t>Short-Term Borrowing-TL</t>
  </si>
  <si>
    <t>Provision for Taxation</t>
  </si>
  <si>
    <t>Deferred Tax</t>
  </si>
  <si>
    <t>Term Loan</t>
  </si>
  <si>
    <t>CONSOLIDATED CASH FLOW STATEMENT</t>
  </si>
  <si>
    <t>PRECEDING</t>
  </si>
  <si>
    <t>TO-DATE</t>
  </si>
  <si>
    <t>YEAR</t>
  </si>
  <si>
    <t>CASH FLOW FROM OPERATING ACTIVITIES</t>
  </si>
  <si>
    <t>Profit/(Loss) before taxation</t>
  </si>
  <si>
    <t>Pre-acquisition Profits</t>
  </si>
  <si>
    <t>Adjustment for:-</t>
  </si>
  <si>
    <t>Amortisation of development costs</t>
  </si>
  <si>
    <t>Interest expense</t>
  </si>
  <si>
    <t>Interest income</t>
  </si>
  <si>
    <t>Operating profit/(loss) before working capital changes</t>
  </si>
  <si>
    <t>CASH (FOR)/FROM OPERATIONS</t>
  </si>
  <si>
    <t>Tax paid</t>
  </si>
  <si>
    <t>NET CASH (FOR)/FROM OPERATING ACTIVITIES</t>
  </si>
  <si>
    <t>CASH FLOW FROM INVESTING ACTIVITIES</t>
  </si>
  <si>
    <t>Acquisition of  subsidiary</t>
  </si>
  <si>
    <t>Purchase of property, plant and equipment</t>
  </si>
  <si>
    <t>Development costs incurred</t>
  </si>
  <si>
    <t>Minority interest shares of right issue in subsidiary</t>
  </si>
  <si>
    <t>NET CASH FOR/FROM INVESTING ACTIVITIES</t>
  </si>
  <si>
    <t>CASH FLOW FROM FINANCING ACTIVITIES</t>
  </si>
  <si>
    <t>Goodwill</t>
  </si>
  <si>
    <t>Repayment of term loan</t>
  </si>
  <si>
    <t>Net drawdown of borrowings</t>
  </si>
  <si>
    <t>NET CASH FOR/FROM FINANCING ACTIVITIES</t>
  </si>
  <si>
    <t xml:space="preserve">NET INCREASE/(DECREASE)  IN CASH </t>
  </si>
  <si>
    <t>AND BANK BALANCES</t>
  </si>
  <si>
    <t>Foreign exchange fluctuation arising from foreign subsidiary</t>
  </si>
  <si>
    <t>NOTES TO  CASH FLOW STATEMENT</t>
  </si>
  <si>
    <t>Cash and cash equivalents comprise of:</t>
  </si>
  <si>
    <t>Fixed deposits with a licensed bank</t>
  </si>
  <si>
    <t>Cash and bank balances</t>
  </si>
  <si>
    <t>Reserves on Consolidation</t>
  </si>
  <si>
    <t>Share Premium</t>
  </si>
  <si>
    <t>PERIOD ENDED</t>
  </si>
  <si>
    <t>(UNAUDITED)</t>
  </si>
  <si>
    <t>(AUDITED)</t>
  </si>
  <si>
    <t>31/12/2005</t>
  </si>
  <si>
    <t>31 DEC 2005</t>
  </si>
  <si>
    <t>A9</t>
  </si>
  <si>
    <t xml:space="preserve">The unaudited condensed consolidated income statement should be read in conjunction with the Group's audited financial statements for the year ended </t>
  </si>
  <si>
    <t>Proceeds from issuance of ESOS / share capital</t>
  </si>
  <si>
    <t>Hire purchase and lease creditors</t>
  </si>
  <si>
    <t>Hire purchase &amp; lease creditors</t>
  </si>
  <si>
    <t>CASH AND BANK BALANCES AT 01.01.2006 / 01.01.05</t>
  </si>
  <si>
    <t>Bad debts written off</t>
  </si>
  <si>
    <t>EQUITY HOLDERS OF THE PARENT</t>
  </si>
  <si>
    <t>31 December 2005 and the accompanying explanatory notes attached to the interim financial statements.</t>
  </si>
  <si>
    <t>ASSETS</t>
  </si>
  <si>
    <t>NON-CURRENT ASSETS</t>
  </si>
  <si>
    <t>Other Investment</t>
  </si>
  <si>
    <t>TOTAL ASSETS</t>
  </si>
  <si>
    <t>EQUITY AND LIABILITIES</t>
  </si>
  <si>
    <t>Equity attributable to equity holders of the parent</t>
  </si>
  <si>
    <t>Share Capital</t>
  </si>
  <si>
    <t>Retained Earnings</t>
  </si>
  <si>
    <t>Foreign Exchange Fluctuation Reserve</t>
  </si>
  <si>
    <t>Total equity</t>
  </si>
  <si>
    <t>Minority interest</t>
  </si>
  <si>
    <t>NON-CURRENT LIABILITIES</t>
  </si>
  <si>
    <t>CURRENT LIABILITIES</t>
  </si>
  <si>
    <t>Total Liabilities</t>
  </si>
  <si>
    <t>TOTAL EQUITY AND LIABILITIES</t>
  </si>
  <si>
    <t>A2</t>
  </si>
  <si>
    <t>PROFIT ATTRIBUTABLE TO:-</t>
  </si>
  <si>
    <t>A10</t>
  </si>
  <si>
    <t>Property, plant and equipment</t>
  </si>
  <si>
    <t>Development cost</t>
  </si>
  <si>
    <t>Term loan interest</t>
  </si>
  <si>
    <t>Amortisation of other investment</t>
  </si>
  <si>
    <t>Depreciation of plant and equipment</t>
  </si>
  <si>
    <t>Bank interest paid</t>
  </si>
  <si>
    <t>Balance of listing expenses</t>
  </si>
  <si>
    <t>attached to the interim financial statements.</t>
  </si>
  <si>
    <t>CONSOLIDATED STATEMENT OF CHANGES IN EQUITY</t>
  </si>
  <si>
    <t xml:space="preserve">Foreign </t>
  </si>
  <si>
    <t xml:space="preserve">Exchange </t>
  </si>
  <si>
    <t>Reserve</t>
  </si>
  <si>
    <t>Share</t>
  </si>
  <si>
    <t>Fluctuation</t>
  </si>
  <si>
    <t>on</t>
  </si>
  <si>
    <t>Retained</t>
  </si>
  <si>
    <t>Minority</t>
  </si>
  <si>
    <t>Total</t>
  </si>
  <si>
    <t>Capital</t>
  </si>
  <si>
    <t>Premium</t>
  </si>
  <si>
    <t>Consolidation</t>
  </si>
  <si>
    <t>Profits</t>
  </si>
  <si>
    <t>Interest</t>
  </si>
  <si>
    <t>Equity</t>
  </si>
  <si>
    <t>As at 1 January 2005</t>
  </si>
  <si>
    <t>-     effects of adopting FRS  3</t>
  </si>
  <si>
    <t>Balance as at 31 December 2005  (restated)</t>
  </si>
  <si>
    <t>Balance as at 1 January 2006</t>
  </si>
  <si>
    <t>Exchange differences on translating foreign operation</t>
  </si>
  <si>
    <t>Net profit for period</t>
  </si>
  <si>
    <t>Total recognised income and expense for the period</t>
  </si>
  <si>
    <t>The unaudited Condensed Consolidated Statement of Changes in Equity should be read in conjunction with the annual audited financial statements as at 31 December 2005 and the accompanying explanatory notes</t>
  </si>
  <si>
    <t xml:space="preserve">on </t>
  </si>
  <si>
    <t>ESOS</t>
  </si>
  <si>
    <t>As previously stated</t>
  </si>
  <si>
    <t>Issuance of shares pursuant to ESOS</t>
  </si>
  <si>
    <t>Share-based payment under ESOS</t>
  </si>
  <si>
    <t>Prior year adjusment</t>
  </si>
  <si>
    <t>Reserves on ESOS</t>
  </si>
  <si>
    <t>ESOS expense</t>
  </si>
  <si>
    <t xml:space="preserve">NET ASSETS PER SHARE ATTRIBUTABLE TO  </t>
  </si>
  <si>
    <t>NET ASSETS PER SHARE (SEN) *</t>
  </si>
  <si>
    <t>*Including minority interest</t>
  </si>
  <si>
    <t>ORNINARY EQUITY HOLDERS OF THE PARENT (SEN)**</t>
  </si>
  <si>
    <t>** Excluding minority interest</t>
  </si>
  <si>
    <t>Effect of subsidiary acquired :-</t>
  </si>
  <si>
    <t>Non-Current assets</t>
  </si>
  <si>
    <t>Current assets</t>
  </si>
  <si>
    <t>Non-Current liabilities</t>
  </si>
  <si>
    <t>Current liabilities</t>
  </si>
  <si>
    <t>Net assets acquired</t>
  </si>
  <si>
    <t>Purchase consideration</t>
  </si>
  <si>
    <t xml:space="preserve">Net assets </t>
  </si>
  <si>
    <t>30/06/2005</t>
  </si>
  <si>
    <t>30/06/2006</t>
  </si>
  <si>
    <t>FOR THE QUARTER ENDED 30 JUNE 2006</t>
  </si>
  <si>
    <t>The unaudited results of Grand-Flo Solution Berhad and its subsidiaries for the period ended 30 June 2006 are as follows:-</t>
  </si>
  <si>
    <t>30 JUNE 2006</t>
  </si>
  <si>
    <t>CASH AND BANK BALANCES AT 30.06.2006 / 31.12.05</t>
  </si>
  <si>
    <t>Short-Term Borrowing-OD</t>
  </si>
  <si>
    <t>AS AT 30 JUNE 2006</t>
  </si>
  <si>
    <t>Balance as at 30 June 2006</t>
  </si>
  <si>
    <t>Gain on disposal of fixed assets</t>
  </si>
  <si>
    <t>(Increase)/decrease in inventories</t>
  </si>
  <si>
    <t>(Increase)/decrease in trade and other receivables</t>
  </si>
  <si>
    <t>Increase/(decrease) in trade and other payables</t>
  </si>
  <si>
    <t>Proceeds from disposal of fixed assets</t>
  </si>
  <si>
    <t>Repayment of borrowings</t>
  </si>
  <si>
    <t>Hire purchase and lease interest</t>
  </si>
  <si>
    <t>Equity Interest acquired</t>
  </si>
  <si>
    <t>49%</t>
  </si>
  <si>
    <t>The unaudited Condensed Consolidated Balance Sheet should be read in conjunction with the Group's audited financial</t>
  </si>
  <si>
    <t>statements for the financial year ended 31 December 2005 and the accompanying explanatory notes attached to the interim</t>
  </si>
  <si>
    <t>financial statements.</t>
  </si>
  <si>
    <t>CONSOLIDATED BALANCE SHEETS</t>
  </si>
  <si>
    <t>Repayment of hire purchase and lease payables</t>
  </si>
  <si>
    <t>Short-Term Borrowings-OD</t>
  </si>
  <si>
    <t xml:space="preserve">The unaudited Condensed Consolidated Cash Flow Statement should be read in conjunction with the annual audited financial statements </t>
  </si>
  <si>
    <t>for the financial year ended 31 December 2005.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</si>
</sst>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00_);_(* \(#,##0.0000\);_(* &quot;-&quot;????_);_(@_)"/>
    <numFmt numFmtId="177" formatCode="#,##0\ &quot;$&quot;;\-#,##0\ &quot;$&quot;"/>
    <numFmt numFmtId="178" formatCode="#,##0\ &quot;$&quot;;[Red]\-#,##0\ &quot;$&quot;"/>
    <numFmt numFmtId="179" formatCode="#,##0.00\ &quot;$&quot;;\-#,##0.00\ &quot;$&quot;"/>
    <numFmt numFmtId="180" formatCode="#,##0.00\ &quot;$&quot;;[Red]\-#,##0.00\ &quot;$&quot;"/>
    <numFmt numFmtId="181" formatCode="_-* #,##0\ &quot;$&quot;_-;\-* #,##0\ &quot;$&quot;_-;_-* &quot;-&quot;\ &quot;$&quot;_-;_-@_-"/>
    <numFmt numFmtId="182" formatCode="_-* #,##0\ _$_-;\-* #,##0\ _$_-;_-* &quot;-&quot;\ _$_-;_-@_-"/>
    <numFmt numFmtId="183" formatCode="_-* #,##0.00\ &quot;$&quot;_-;\-* #,##0.00\ &quot;$&quot;_-;_-* &quot;-&quot;??\ &quot;$&quot;_-;_-@_-"/>
    <numFmt numFmtId="184" formatCode="_-* #,##0.00\ _$_-;\-* #,##0.00\ _$_-;_-* &quot;-&quot;??\ _$_-;_-@_-"/>
    <numFmt numFmtId="185" formatCode="_(* #,##0.00_);_(* \(#,##0.00\);_(* \-??_);_(@_)"/>
    <numFmt numFmtId="186" formatCode="_(* #,##0_);_(* \(#,##0\);_(* \-??_);_(@_)"/>
    <numFmt numFmtId="187" formatCode="mm/yy"/>
    <numFmt numFmtId="188" formatCode="d/mmm/yy"/>
    <numFmt numFmtId="189" formatCode="#,##0\ _$;\-#,##0\ _$"/>
    <numFmt numFmtId="190" formatCode="0_);\(0\)"/>
    <numFmt numFmtId="191" formatCode="_(* #,##0.0_);_(* \(#,##0.0\);_(* \-??_);_(@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000"/>
    <numFmt numFmtId="197" formatCode="_-* #,##0_-;\-* #,##0_-;_-* &quot;-&quot;??_-;_-@_-"/>
    <numFmt numFmtId="198" formatCode="0.0000000"/>
    <numFmt numFmtId="199" formatCode="0.000000"/>
    <numFmt numFmtId="200" formatCode="0.00000"/>
    <numFmt numFmtId="201" formatCode="0.0000"/>
    <numFmt numFmtId="202" formatCode="0.00000000"/>
    <numFmt numFmtId="203" formatCode="0.000000000"/>
    <numFmt numFmtId="204" formatCode="0.0000000000"/>
    <numFmt numFmtId="205" formatCode="0.0"/>
    <numFmt numFmtId="206" formatCode="_(* #,##0.00000_);_(* \(#,##0.00000\);_(* &quot;-&quot;??_);_(@_)"/>
    <numFmt numFmtId="207" formatCode="_(* #,##0.000000_);_(* \(#,##0.000000\);_(* &quot;-&quot;??_);_(@_)"/>
    <numFmt numFmtId="208" formatCode="0_);[Red]\(0\)"/>
    <numFmt numFmtId="209" formatCode="#,##0.0_);\(#,##0.0\)"/>
    <numFmt numFmtId="210" formatCode="#,##0.000"/>
    <numFmt numFmtId="211" formatCode="#,##0.000000"/>
    <numFmt numFmtId="212" formatCode="_(* #,##0.000000_);_(* \(#,##0.000000\);_(* &quot;-&quot;??????_);_(@_)"/>
    <numFmt numFmtId="213" formatCode="_(* #,##0.0000000_);_(* \(#,##0.0000000\);_(* &quot;-&quot;??_);_(@_)"/>
    <numFmt numFmtId="214" formatCode="_(* #,##0.00000000_);_(* \(#,##0.00000000\);_(* &quot;-&quot;??_);_(@_)"/>
    <numFmt numFmtId="215" formatCode="#,##0.00000"/>
    <numFmt numFmtId="216" formatCode="_(* #,##0.00000_);_(* \(#,##0.00000\);_(* &quot;-&quot;?????_);_(@_)"/>
    <numFmt numFmtId="217" formatCode="0.00_);\(0.00\)"/>
    <numFmt numFmtId="218" formatCode="0.0_);\(0.0\)"/>
  </numFmts>
  <fonts count="14">
    <font>
      <sz val="12"/>
      <name val="宋体"/>
      <family val="0"/>
    </font>
    <font>
      <sz val="10"/>
      <name val="Arial"/>
      <family val="1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2"/>
      <name val="Times New Roman"/>
      <family val="1"/>
    </font>
    <font>
      <b/>
      <sz val="8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4" fillId="0" borderId="0" xfId="22" applyFont="1" applyAlignment="1">
      <alignment horizontal="right"/>
      <protection/>
    </xf>
    <xf numFmtId="0" fontId="7" fillId="0" borderId="0" xfId="22" applyFont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 horizontal="center"/>
      <protection/>
    </xf>
    <xf numFmtId="186" fontId="6" fillId="0" borderId="1" xfId="17" applyNumberFormat="1" applyFont="1" applyFill="1" applyBorder="1" applyAlignment="1" applyProtection="1">
      <alignment/>
      <protection/>
    </xf>
    <xf numFmtId="186" fontId="6" fillId="0" borderId="1" xfId="17" applyNumberFormat="1" applyFont="1" applyFill="1" applyBorder="1" applyAlignment="1" applyProtection="1">
      <alignment horizontal="center"/>
      <protection/>
    </xf>
    <xf numFmtId="185" fontId="6" fillId="0" borderId="0" xfId="17" applyNumberFormat="1" applyFont="1" applyFill="1" applyBorder="1" applyAlignment="1" applyProtection="1">
      <alignment/>
      <protection/>
    </xf>
    <xf numFmtId="0" fontId="6" fillId="0" borderId="0" xfId="22" applyFont="1" applyFill="1">
      <alignment/>
      <protection/>
    </xf>
    <xf numFmtId="0" fontId="4" fillId="0" borderId="0" xfId="22" applyFont="1">
      <alignment/>
      <protection/>
    </xf>
    <xf numFmtId="43" fontId="6" fillId="0" borderId="0" xfId="15" applyFont="1" applyAlignment="1">
      <alignment/>
    </xf>
    <xf numFmtId="14" fontId="6" fillId="0" borderId="0" xfId="22" applyNumberFormat="1" applyFont="1">
      <alignment/>
      <protection/>
    </xf>
    <xf numFmtId="193" fontId="6" fillId="0" borderId="0" xfId="15" applyNumberFormat="1" applyFont="1" applyAlignment="1">
      <alignment/>
    </xf>
    <xf numFmtId="193" fontId="6" fillId="0" borderId="0" xfId="22" applyNumberFormat="1" applyFont="1">
      <alignment/>
      <protection/>
    </xf>
    <xf numFmtId="0" fontId="4" fillId="0" borderId="0" xfId="22" applyFont="1" applyAlignment="1">
      <alignment horizontal="center" wrapText="1"/>
      <protection/>
    </xf>
    <xf numFmtId="0" fontId="4" fillId="0" borderId="0" xfId="22" applyFont="1" applyAlignment="1">
      <alignment horizontal="center"/>
      <protection/>
    </xf>
    <xf numFmtId="188" fontId="4" fillId="0" borderId="1" xfId="22" applyNumberFormat="1" applyFont="1" applyBorder="1" applyAlignment="1" quotePrefix="1">
      <alignment horizontal="center"/>
      <protection/>
    </xf>
    <xf numFmtId="0" fontId="4" fillId="0" borderId="0" xfId="22" applyFont="1" applyBorder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/>
      <protection/>
    </xf>
    <xf numFmtId="186" fontId="6" fillId="0" borderId="2" xfId="17" applyNumberFormat="1" applyFont="1" applyFill="1" applyBorder="1" applyAlignment="1" applyProtection="1">
      <alignment/>
      <protection/>
    </xf>
    <xf numFmtId="0" fontId="6" fillId="0" borderId="0" xfId="22" applyFont="1">
      <alignment/>
      <protection/>
    </xf>
    <xf numFmtId="0" fontId="6" fillId="0" borderId="0" xfId="23" applyFont="1" applyFill="1">
      <alignment/>
      <protection/>
    </xf>
    <xf numFmtId="0" fontId="1" fillId="0" borderId="0" xfId="23" applyFont="1" applyFill="1">
      <alignment/>
      <protection/>
    </xf>
    <xf numFmtId="0" fontId="4" fillId="0" borderId="0" xfId="23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8" fillId="0" borderId="0" xfId="22" applyFont="1" applyFill="1">
      <alignment/>
      <protection/>
    </xf>
    <xf numFmtId="0" fontId="4" fillId="0" borderId="0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0" xfId="23" applyFont="1" applyFill="1" applyAlignment="1">
      <alignment horizontal="center"/>
      <protection/>
    </xf>
    <xf numFmtId="0" fontId="6" fillId="0" borderId="0" xfId="23" applyFont="1" applyFill="1" applyBorder="1">
      <alignment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0" fontId="6" fillId="0" borderId="0" xfId="23" applyFont="1" applyFill="1">
      <alignment/>
      <protection/>
    </xf>
    <xf numFmtId="186" fontId="6" fillId="0" borderId="3" xfId="15" applyNumberFormat="1" applyFont="1" applyFill="1" applyBorder="1" applyAlignment="1" applyProtection="1">
      <alignment horizontal="center"/>
      <protection/>
    </xf>
    <xf numFmtId="186" fontId="4" fillId="0" borderId="0" xfId="15" applyNumberFormat="1" applyFont="1" applyFill="1" applyBorder="1" applyAlignment="1" applyProtection="1">
      <alignment horizontal="center"/>
      <protection/>
    </xf>
    <xf numFmtId="193" fontId="6" fillId="0" borderId="0" xfId="15" applyNumberFormat="1" applyFont="1" applyFill="1" applyAlignment="1">
      <alignment/>
    </xf>
    <xf numFmtId="193" fontId="6" fillId="0" borderId="0" xfId="15" applyNumberFormat="1" applyFont="1" applyFill="1" applyAlignment="1">
      <alignment horizontal="center"/>
    </xf>
    <xf numFmtId="193" fontId="6" fillId="0" borderId="0" xfId="15" applyNumberFormat="1" applyFont="1" applyFill="1" applyBorder="1" applyAlignment="1">
      <alignment horizontal="center"/>
    </xf>
    <xf numFmtId="193" fontId="6" fillId="0" borderId="3" xfId="15" applyNumberFormat="1" applyFont="1" applyFill="1" applyBorder="1" applyAlignment="1">
      <alignment horizontal="center"/>
    </xf>
    <xf numFmtId="0" fontId="4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186" fontId="6" fillId="0" borderId="0" xfId="15" applyNumberFormat="1" applyFont="1" applyFill="1" applyBorder="1" applyAlignment="1">
      <alignment horizontal="center"/>
    </xf>
    <xf numFmtId="186" fontId="6" fillId="0" borderId="4" xfId="15" applyNumberFormat="1" applyFont="1" applyFill="1" applyBorder="1" applyAlignment="1" applyProtection="1">
      <alignment horizontal="center"/>
      <protection/>
    </xf>
    <xf numFmtId="0" fontId="6" fillId="0" borderId="0" xfId="23" applyFont="1" applyFill="1" applyBorder="1">
      <alignment/>
      <protection/>
    </xf>
    <xf numFmtId="193" fontId="10" fillId="0" borderId="0" xfId="15" applyNumberFormat="1" applyFont="1" applyFill="1" applyBorder="1" applyAlignment="1">
      <alignment/>
    </xf>
    <xf numFmtId="186" fontId="4" fillId="0" borderId="5" xfId="15" applyNumberFormat="1" applyFont="1" applyFill="1" applyBorder="1" applyAlignment="1" applyProtection="1">
      <alignment horizontal="center"/>
      <protection/>
    </xf>
    <xf numFmtId="186" fontId="6" fillId="0" borderId="0" xfId="23" applyNumberFormat="1" applyFont="1" applyFill="1" applyAlignment="1">
      <alignment horizontal="center"/>
      <protection/>
    </xf>
    <xf numFmtId="186" fontId="6" fillId="0" borderId="0" xfId="23" applyNumberFormat="1" applyFont="1" applyFill="1" applyBorder="1" applyAlignment="1">
      <alignment horizontal="center"/>
      <protection/>
    </xf>
    <xf numFmtId="186" fontId="4" fillId="0" borderId="6" xfId="15" applyNumberFormat="1" applyFont="1" applyFill="1" applyBorder="1" applyAlignment="1" applyProtection="1">
      <alignment horizontal="center"/>
      <protection/>
    </xf>
    <xf numFmtId="0" fontId="4" fillId="0" borderId="0" xfId="23" applyFont="1" applyFill="1" applyBorder="1">
      <alignment/>
      <protection/>
    </xf>
    <xf numFmtId="0" fontId="6" fillId="0" borderId="0" xfId="23" applyFont="1" applyFill="1" applyBorder="1" applyAlignment="1">
      <alignment horizontal="center"/>
      <protection/>
    </xf>
    <xf numFmtId="186" fontId="6" fillId="0" borderId="0" xfId="23" applyNumberFormat="1" applyFont="1" applyFill="1">
      <alignment/>
      <protection/>
    </xf>
    <xf numFmtId="186" fontId="4" fillId="0" borderId="7" xfId="15" applyNumberFormat="1" applyFont="1" applyFill="1" applyBorder="1" applyAlignment="1" applyProtection="1">
      <alignment horizontal="center"/>
      <protection/>
    </xf>
    <xf numFmtId="186" fontId="4" fillId="0" borderId="0" xfId="23" applyNumberFormat="1" applyFont="1" applyFill="1" applyBorder="1" applyAlignment="1">
      <alignment horizontal="center"/>
      <protection/>
    </xf>
    <xf numFmtId="0" fontId="6" fillId="0" borderId="0" xfId="23" applyFont="1" applyFill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11" fillId="0" borderId="0" xfId="23" applyFont="1" applyFill="1">
      <alignment/>
      <protection/>
    </xf>
    <xf numFmtId="0" fontId="6" fillId="0" borderId="0" xfId="22" applyFont="1" applyFill="1" applyAlignment="1">
      <alignment/>
      <protection/>
    </xf>
    <xf numFmtId="0" fontId="10" fillId="0" borderId="0" xfId="23" applyFont="1" applyFill="1" applyBorder="1">
      <alignment/>
      <protection/>
    </xf>
    <xf numFmtId="43" fontId="10" fillId="0" borderId="0" xfId="15" applyFont="1" applyFill="1" applyBorder="1" applyAlignment="1">
      <alignment/>
    </xf>
    <xf numFmtId="0" fontId="9" fillId="0" borderId="0" xfId="23" applyFont="1" applyFill="1" applyAlignment="1">
      <alignment horizontal="left"/>
      <protection/>
    </xf>
    <xf numFmtId="0" fontId="10" fillId="0" borderId="0" xfId="23" applyFont="1" applyFill="1" applyAlignment="1">
      <alignment horizontal="left"/>
      <protection/>
    </xf>
    <xf numFmtId="0" fontId="10" fillId="0" borderId="0" xfId="22" applyFont="1" applyAlignment="1">
      <alignment horizontal="left"/>
      <protection/>
    </xf>
    <xf numFmtId="193" fontId="10" fillId="0" borderId="0" xfId="22" applyNumberFormat="1" applyFont="1" applyAlignment="1">
      <alignment horizontal="left"/>
      <protection/>
    </xf>
    <xf numFmtId="186" fontId="6" fillId="0" borderId="0" xfId="17" applyNumberFormat="1" applyFont="1" applyFill="1" applyBorder="1" applyAlignment="1" applyProtection="1">
      <alignment/>
      <protection/>
    </xf>
    <xf numFmtId="0" fontId="10" fillId="0" borderId="0" xfId="22" applyFont="1">
      <alignment/>
      <protection/>
    </xf>
    <xf numFmtId="186" fontId="6" fillId="0" borderId="6" xfId="17" applyNumberFormat="1" applyFont="1" applyFill="1" applyBorder="1" applyAlignment="1" applyProtection="1">
      <alignment/>
      <protection/>
    </xf>
    <xf numFmtId="186" fontId="6" fillId="0" borderId="8" xfId="17" applyNumberFormat="1" applyFont="1" applyFill="1" applyBorder="1" applyAlignment="1" applyProtection="1">
      <alignment/>
      <protection/>
    </xf>
    <xf numFmtId="186" fontId="6" fillId="0" borderId="9" xfId="17" applyNumberFormat="1" applyFont="1" applyFill="1" applyBorder="1" applyAlignment="1" applyProtection="1">
      <alignment/>
      <protection/>
    </xf>
    <xf numFmtId="186" fontId="6" fillId="0" borderId="3" xfId="17" applyNumberFormat="1" applyFont="1" applyFill="1" applyBorder="1" applyAlignment="1" applyProtection="1">
      <alignment/>
      <protection/>
    </xf>
    <xf numFmtId="0" fontId="12" fillId="0" borderId="0" xfId="22" applyFont="1" applyAlignment="1">
      <alignment horizontal="left"/>
      <protection/>
    </xf>
    <xf numFmtId="0" fontId="1" fillId="0" borderId="0" xfId="23" applyFont="1" applyFill="1" applyBorder="1">
      <alignment/>
      <protection/>
    </xf>
    <xf numFmtId="0" fontId="4" fillId="0" borderId="0" xfId="22" applyFont="1" applyBorder="1" applyAlignment="1">
      <alignment horizontal="left"/>
      <protection/>
    </xf>
    <xf numFmtId="186" fontId="4" fillId="0" borderId="0" xfId="17" applyNumberFormat="1" applyFont="1" applyBorder="1" applyAlignment="1">
      <alignment horizontal="left"/>
    </xf>
    <xf numFmtId="0" fontId="4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186" fontId="6" fillId="0" borderId="0" xfId="17" applyNumberFormat="1" applyFont="1" applyBorder="1" applyAlignment="1">
      <alignment/>
    </xf>
    <xf numFmtId="186" fontId="4" fillId="0" borderId="0" xfId="17" applyNumberFormat="1" applyFont="1" applyBorder="1" applyAlignment="1">
      <alignment horizontal="center"/>
    </xf>
    <xf numFmtId="0" fontId="4" fillId="0" borderId="3" xfId="22" applyFont="1" applyBorder="1" applyAlignment="1">
      <alignment horizontal="center"/>
      <protection/>
    </xf>
    <xf numFmtId="186" fontId="4" fillId="0" borderId="3" xfId="17" applyNumberFormat="1" applyFont="1" applyBorder="1" applyAlignment="1">
      <alignment horizontal="center"/>
    </xf>
    <xf numFmtId="0" fontId="6" fillId="0" borderId="0" xfId="22" applyFont="1" applyBorder="1" applyAlignment="1">
      <alignment horizontal="center"/>
      <protection/>
    </xf>
    <xf numFmtId="186" fontId="6" fillId="0" borderId="0" xfId="17" applyNumberFormat="1" applyFont="1" applyBorder="1" applyAlignment="1">
      <alignment horizontal="center"/>
    </xf>
    <xf numFmtId="193" fontId="6" fillId="0" borderId="0" xfId="15" applyNumberFormat="1" applyFont="1" applyBorder="1" applyAlignment="1">
      <alignment/>
    </xf>
    <xf numFmtId="193" fontId="6" fillId="0" borderId="0" xfId="15" applyNumberFormat="1" applyFont="1" applyAlignment="1">
      <alignment/>
    </xf>
    <xf numFmtId="193" fontId="6" fillId="0" borderId="0" xfId="15" applyNumberFormat="1" applyFont="1" applyBorder="1" applyAlignment="1">
      <alignment horizontal="right"/>
    </xf>
    <xf numFmtId="193" fontId="6" fillId="0" borderId="0" xfId="15" applyNumberFormat="1" applyFont="1" applyAlignment="1">
      <alignment horizontal="right"/>
    </xf>
    <xf numFmtId="41" fontId="6" fillId="0" borderId="0" xfId="22" applyNumberFormat="1" applyFont="1" quotePrefix="1">
      <alignment/>
      <protection/>
    </xf>
    <xf numFmtId="193" fontId="4" fillId="0" borderId="0" xfId="15" applyNumberFormat="1" applyFont="1" applyAlignment="1">
      <alignment/>
    </xf>
    <xf numFmtId="193" fontId="6" fillId="0" borderId="9" xfId="15" applyNumberFormat="1" applyFont="1" applyBorder="1" applyAlignment="1">
      <alignment/>
    </xf>
    <xf numFmtId="193" fontId="6" fillId="0" borderId="3" xfId="15" applyNumberFormat="1" applyFont="1" applyBorder="1" applyAlignment="1">
      <alignment/>
    </xf>
    <xf numFmtId="193" fontId="6" fillId="0" borderId="3" xfId="15" applyNumberFormat="1" applyFont="1" applyBorder="1" applyAlignment="1">
      <alignment horizontal="right"/>
    </xf>
    <xf numFmtId="193" fontId="6" fillId="0" borderId="0" xfId="15" applyNumberFormat="1" applyFont="1" applyFill="1" applyBorder="1" applyAlignment="1" applyProtection="1">
      <alignment horizontal="right"/>
      <protection/>
    </xf>
    <xf numFmtId="186" fontId="6" fillId="0" borderId="0" xfId="17" applyNumberFormat="1" applyFont="1" applyAlignment="1">
      <alignment/>
    </xf>
    <xf numFmtId="0" fontId="6" fillId="0" borderId="0" xfId="22" applyFont="1" applyFill="1" applyAlignment="1">
      <alignment horizontal="center"/>
      <protection/>
    </xf>
    <xf numFmtId="0" fontId="13" fillId="0" borderId="0" xfId="22" applyFont="1">
      <alignment/>
      <protection/>
    </xf>
    <xf numFmtId="0" fontId="13" fillId="0" borderId="0" xfId="22" applyFont="1" applyFill="1" applyAlignment="1">
      <alignment/>
      <protection/>
    </xf>
    <xf numFmtId="0" fontId="9" fillId="0" borderId="0" xfId="23" applyFont="1" applyFill="1">
      <alignment/>
      <protection/>
    </xf>
    <xf numFmtId="0" fontId="10" fillId="0" borderId="0" xfId="23" applyFont="1" applyFill="1">
      <alignment/>
      <protection/>
    </xf>
    <xf numFmtId="193" fontId="10" fillId="0" borderId="0" xfId="15" applyNumberFormat="1" applyFont="1" applyFill="1" applyAlignment="1">
      <alignment/>
    </xf>
    <xf numFmtId="193" fontId="10" fillId="0" borderId="3" xfId="15" applyNumberFormat="1" applyFont="1" applyFill="1" applyBorder="1" applyAlignment="1">
      <alignment/>
    </xf>
    <xf numFmtId="193" fontId="10" fillId="0" borderId="6" xfId="15" applyNumberFormat="1" applyFont="1" applyFill="1" applyBorder="1" applyAlignment="1">
      <alignment/>
    </xf>
    <xf numFmtId="43" fontId="6" fillId="0" borderId="0" xfId="22" applyNumberFormat="1" applyFont="1" applyFill="1">
      <alignment/>
      <protection/>
    </xf>
    <xf numFmtId="43" fontId="6" fillId="0" borderId="0" xfId="23" applyNumberFormat="1" applyFont="1" applyFill="1" applyBorder="1">
      <alignment/>
      <protection/>
    </xf>
    <xf numFmtId="193" fontId="10" fillId="0" borderId="0" xfId="15" applyNumberFormat="1" applyFont="1" applyFill="1" applyBorder="1" applyAlignment="1" quotePrefix="1">
      <alignment horizontal="right"/>
    </xf>
    <xf numFmtId="43" fontId="6" fillId="0" borderId="3" xfId="15" applyFont="1" applyFill="1" applyBorder="1" applyAlignment="1">
      <alignment horizontal="center"/>
    </xf>
    <xf numFmtId="193" fontId="6" fillId="0" borderId="3" xfId="15" applyNumberFormat="1" applyFont="1" applyFill="1" applyBorder="1" applyAlignment="1">
      <alignment horizontal="center"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>
      <alignment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4" fillId="0" borderId="0" xfId="22" applyFont="1" applyAlignment="1">
      <alignment horizontal="center"/>
      <protection/>
    </xf>
    <xf numFmtId="49" fontId="4" fillId="0" borderId="0" xfId="22" applyNumberFormat="1" applyFont="1" applyAlignment="1">
      <alignment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1" fillId="0" borderId="0" xfId="23" applyFont="1" applyAlignment="1">
      <alignment horizontal="righ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193" fontId="6" fillId="0" borderId="0" xfId="15" applyNumberFormat="1" applyFont="1" applyFill="1" applyBorder="1" applyAlignment="1" applyProtection="1">
      <alignment/>
      <protection/>
    </xf>
    <xf numFmtId="185" fontId="6" fillId="0" borderId="0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3" fontId="4" fillId="0" borderId="0" xfId="15" applyFont="1" applyAlignment="1">
      <alignment horizontal="center"/>
    </xf>
    <xf numFmtId="0" fontId="4" fillId="0" borderId="1" xfId="22" applyFont="1" applyBorder="1" applyAlignment="1">
      <alignment horizontal="center"/>
      <protection/>
    </xf>
    <xf numFmtId="43" fontId="4" fillId="0" borderId="0" xfId="15" applyFont="1" applyBorder="1" applyAlignment="1">
      <alignment horizontal="center"/>
    </xf>
    <xf numFmtId="187" fontId="4" fillId="0" borderId="1" xfId="22" applyNumberFormat="1" applyFont="1" applyBorder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43" fontId="6" fillId="0" borderId="0" xfId="15" applyFont="1" applyAlignment="1">
      <alignment horizontal="center"/>
    </xf>
    <xf numFmtId="186" fontId="6" fillId="0" borderId="0" xfId="17" applyNumberFormat="1" applyFont="1" applyFill="1" applyBorder="1" applyAlignment="1" applyProtection="1">
      <alignment horizontal="center"/>
      <protection/>
    </xf>
    <xf numFmtId="0" fontId="6" fillId="0" borderId="0" xfId="22" applyFont="1" applyFill="1" applyAlignment="1">
      <alignment horizontal="center"/>
      <protection/>
    </xf>
    <xf numFmtId="186" fontId="6" fillId="0" borderId="3" xfId="17" applyNumberFormat="1" applyFont="1" applyFill="1" applyBorder="1" applyAlignment="1" applyProtection="1">
      <alignment horizontal="center"/>
      <protection/>
    </xf>
    <xf numFmtId="0" fontId="6" fillId="0" borderId="0" xfId="22" applyFont="1" applyFill="1" applyAlignment="1">
      <alignment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186" fontId="6" fillId="0" borderId="3" xfId="15" applyNumberFormat="1" applyFont="1" applyFill="1" applyBorder="1" applyAlignment="1" applyProtection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11" fillId="0" borderId="0" xfId="23" applyFont="1" applyFill="1" applyBorder="1" applyAlignment="1">
      <alignment horizontal="center"/>
      <protection/>
    </xf>
    <xf numFmtId="186" fontId="6" fillId="0" borderId="0" xfId="23" applyNumberFormat="1" applyFont="1" applyFill="1" applyAlignment="1">
      <alignment horizontal="center"/>
      <protection/>
    </xf>
    <xf numFmtId="186" fontId="6" fillId="0" borderId="0" xfId="23" applyNumberFormat="1" applyFont="1" applyFill="1" applyBorder="1" applyAlignment="1">
      <alignment horizontal="center"/>
      <protection/>
    </xf>
    <xf numFmtId="186" fontId="6" fillId="0" borderId="0" xfId="15" applyNumberFormat="1" applyFont="1" applyFill="1" applyBorder="1" applyAlignment="1" applyProtection="1">
      <alignment/>
      <protection/>
    </xf>
    <xf numFmtId="49" fontId="4" fillId="0" borderId="0" xfId="22" applyNumberFormat="1" applyFont="1" applyBorder="1" applyAlignment="1">
      <alignment horizontal="center"/>
      <protection/>
    </xf>
    <xf numFmtId="49" fontId="4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Normal_Reports-31.3.0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1"/>
  <sheetViews>
    <sheetView tabSelected="1" zoomScale="75" zoomScaleNormal="75" workbookViewId="0" topLeftCell="A22">
      <selection activeCell="F21" sqref="F21"/>
    </sheetView>
  </sheetViews>
  <sheetFormatPr defaultColWidth="9.00390625" defaultRowHeight="14.25"/>
  <cols>
    <col min="1" max="1" width="35.875" style="4" customWidth="1"/>
    <col min="2" max="2" width="7.50390625" style="12" customWidth="1"/>
    <col min="3" max="3" width="2.875" style="12" customWidth="1"/>
    <col min="4" max="4" width="17.375" style="4" customWidth="1"/>
    <col min="5" max="5" width="2.375" style="4" customWidth="1"/>
    <col min="6" max="6" width="15.625" style="4" customWidth="1"/>
    <col min="7" max="7" width="3.375" style="4" customWidth="1"/>
    <col min="8" max="8" width="16.375" style="17" customWidth="1"/>
    <col min="9" max="9" width="2.375" style="4" customWidth="1"/>
    <col min="10" max="10" width="18.00390625" style="4" customWidth="1"/>
    <col min="11" max="11" width="2.875" style="4" customWidth="1"/>
    <col min="12" max="12" width="8.00390625" style="4" customWidth="1"/>
    <col min="13" max="13" width="8.125" style="4" bestFit="1" customWidth="1"/>
    <col min="14" max="16384" width="8.00390625" style="4" customWidth="1"/>
  </cols>
  <sheetData>
    <row r="1" spans="1:10" ht="15.75">
      <c r="A1" s="1" t="s">
        <v>0</v>
      </c>
      <c r="B1" s="2"/>
      <c r="C1" s="115"/>
      <c r="D1" s="115"/>
      <c r="E1" s="115"/>
      <c r="F1" s="115"/>
      <c r="G1" s="115"/>
      <c r="H1" s="116"/>
      <c r="I1" s="115"/>
      <c r="J1" s="3"/>
    </row>
    <row r="2" spans="1:10" s="120" customFormat="1" ht="15.75">
      <c r="A2" s="117" t="s">
        <v>1</v>
      </c>
      <c r="B2" s="117"/>
      <c r="C2" s="117"/>
      <c r="D2" s="117"/>
      <c r="E2" s="117"/>
      <c r="F2" s="117"/>
      <c r="G2" s="117"/>
      <c r="H2" s="118"/>
      <c r="I2" s="117"/>
      <c r="J2" s="119"/>
    </row>
    <row r="3" spans="1:10" ht="15.75">
      <c r="A3" s="121" t="s">
        <v>170</v>
      </c>
      <c r="B3" s="121"/>
      <c r="C3" s="121"/>
      <c r="D3" s="121"/>
      <c r="E3" s="121"/>
      <c r="F3" s="121"/>
      <c r="G3" s="121"/>
      <c r="H3" s="122"/>
      <c r="I3" s="121"/>
      <c r="J3" s="123"/>
    </row>
    <row r="4" spans="1:10" s="120" customFormat="1" ht="15.75">
      <c r="A4" s="117"/>
      <c r="B4" s="117"/>
      <c r="C4" s="117"/>
      <c r="D4" s="117"/>
      <c r="E4" s="117"/>
      <c r="F4" s="117"/>
      <c r="G4" s="117"/>
      <c r="H4" s="118"/>
      <c r="I4" s="117"/>
      <c r="J4" s="119"/>
    </row>
    <row r="5" spans="1:10" ht="15.75">
      <c r="A5" s="124" t="s">
        <v>171</v>
      </c>
      <c r="B5" s="121"/>
      <c r="C5" s="121"/>
      <c r="D5" s="121"/>
      <c r="E5" s="121"/>
      <c r="F5" s="121"/>
      <c r="G5" s="121"/>
      <c r="H5" s="122"/>
      <c r="I5" s="121"/>
      <c r="J5" s="123"/>
    </row>
    <row r="6" spans="1:10" s="120" customFormat="1" ht="15.75">
      <c r="A6" s="117"/>
      <c r="B6" s="117"/>
      <c r="C6" s="117"/>
      <c r="D6" s="117"/>
      <c r="E6" s="117"/>
      <c r="F6" s="117"/>
      <c r="G6" s="117"/>
      <c r="H6" s="118"/>
      <c r="I6" s="117"/>
      <c r="J6" s="119"/>
    </row>
    <row r="7" spans="1:10" ht="15.75">
      <c r="A7" s="121"/>
      <c r="B7" s="121"/>
      <c r="C7" s="121"/>
      <c r="D7" s="121"/>
      <c r="E7" s="121"/>
      <c r="F7" s="121"/>
      <c r="G7" s="121"/>
      <c r="H7" s="122"/>
      <c r="I7" s="121"/>
      <c r="J7" s="123"/>
    </row>
    <row r="8" spans="1:10" s="120" customFormat="1" ht="15.75">
      <c r="A8" s="119"/>
      <c r="B8" s="125"/>
      <c r="C8" s="125"/>
      <c r="D8" s="154" t="s">
        <v>2</v>
      </c>
      <c r="E8" s="154"/>
      <c r="F8" s="154"/>
      <c r="G8" s="126"/>
      <c r="H8" s="155" t="s">
        <v>3</v>
      </c>
      <c r="I8" s="155"/>
      <c r="J8" s="155"/>
    </row>
    <row r="9" spans="1:10" ht="15.75">
      <c r="A9" s="123"/>
      <c r="B9" s="127"/>
      <c r="C9" s="127"/>
      <c r="D9" s="128"/>
      <c r="E9" s="129"/>
      <c r="F9" s="2" t="s">
        <v>4</v>
      </c>
      <c r="G9" s="130"/>
      <c r="H9" s="6"/>
      <c r="I9" s="129"/>
      <c r="J9" s="2" t="s">
        <v>4</v>
      </c>
    </row>
    <row r="10" spans="1:10" s="120" customFormat="1" ht="15.75">
      <c r="A10" s="119"/>
      <c r="B10" s="125"/>
      <c r="C10" s="125"/>
      <c r="D10" s="125" t="s">
        <v>5</v>
      </c>
      <c r="E10" s="119"/>
      <c r="F10" s="7" t="s">
        <v>6</v>
      </c>
      <c r="G10" s="123"/>
      <c r="H10" s="8" t="s">
        <v>5</v>
      </c>
      <c r="I10" s="7"/>
      <c r="J10" s="7" t="s">
        <v>6</v>
      </c>
    </row>
    <row r="11" spans="1:10" s="120" customFormat="1" ht="15.75">
      <c r="A11" s="123"/>
      <c r="B11" s="127"/>
      <c r="C11" s="127"/>
      <c r="D11" s="127" t="s">
        <v>7</v>
      </c>
      <c r="E11" s="123"/>
      <c r="F11" s="127" t="s">
        <v>7</v>
      </c>
      <c r="G11" s="123"/>
      <c r="H11" s="9" t="s">
        <v>8</v>
      </c>
      <c r="I11" s="7"/>
      <c r="J11" s="9" t="s">
        <v>83</v>
      </c>
    </row>
    <row r="12" spans="1:10" ht="15.75">
      <c r="A12" s="123"/>
      <c r="B12" s="131" t="s">
        <v>9</v>
      </c>
      <c r="C12" s="127"/>
      <c r="D12" s="131" t="s">
        <v>169</v>
      </c>
      <c r="E12" s="123"/>
      <c r="F12" s="132" t="s">
        <v>168</v>
      </c>
      <c r="G12" s="123"/>
      <c r="H12" s="131" t="s">
        <v>169</v>
      </c>
      <c r="I12" s="123"/>
      <c r="J12" s="132" t="s">
        <v>168</v>
      </c>
    </row>
    <row r="13" spans="1:10" s="120" customFormat="1" ht="15.75">
      <c r="A13" s="119"/>
      <c r="B13" s="125"/>
      <c r="C13" s="125"/>
      <c r="D13" s="125" t="s">
        <v>10</v>
      </c>
      <c r="E13" s="125"/>
      <c r="F13" s="125" t="s">
        <v>10</v>
      </c>
      <c r="G13" s="125"/>
      <c r="H13" s="133" t="s">
        <v>10</v>
      </c>
      <c r="I13" s="125"/>
      <c r="J13" s="125" t="s">
        <v>10</v>
      </c>
    </row>
    <row r="14" spans="1:10" ht="15.75">
      <c r="A14" s="18"/>
      <c r="D14" s="12"/>
      <c r="E14" s="12"/>
      <c r="F14" s="12"/>
      <c r="G14" s="12"/>
      <c r="H14" s="102"/>
      <c r="I14" s="12"/>
      <c r="J14" s="12"/>
    </row>
    <row r="15" spans="1:10" ht="15.75">
      <c r="A15" s="4" t="s">
        <v>11</v>
      </c>
      <c r="B15" s="12" t="s">
        <v>88</v>
      </c>
      <c r="D15" s="73">
        <v>8890008</v>
      </c>
      <c r="E15" s="73"/>
      <c r="F15" s="13">
        <v>8203739</v>
      </c>
      <c r="G15" s="73"/>
      <c r="H15" s="73">
        <v>18668257</v>
      </c>
      <c r="I15" s="73"/>
      <c r="J15" s="13">
        <v>13866458</v>
      </c>
    </row>
    <row r="16" spans="4:10" ht="15.75">
      <c r="D16" s="73"/>
      <c r="E16" s="73"/>
      <c r="F16" s="13"/>
      <c r="G16" s="73"/>
      <c r="H16" s="73"/>
      <c r="I16" s="73"/>
      <c r="J16" s="13"/>
    </row>
    <row r="17" spans="1:10" ht="15.75">
      <c r="A17" s="4" t="s">
        <v>12</v>
      </c>
      <c r="D17" s="14">
        <v>-5504556</v>
      </c>
      <c r="E17" s="73"/>
      <c r="F17" s="15">
        <v>-5221029</v>
      </c>
      <c r="G17" s="73"/>
      <c r="H17" s="14">
        <v>-11632062.38</v>
      </c>
      <c r="I17" s="73"/>
      <c r="J17" s="15">
        <v>-8481769</v>
      </c>
    </row>
    <row r="18" spans="4:10" ht="15.75">
      <c r="D18" s="73"/>
      <c r="E18" s="73"/>
      <c r="F18" s="13"/>
      <c r="G18" s="73"/>
      <c r="H18" s="73"/>
      <c r="I18" s="73"/>
      <c r="J18" s="13"/>
    </row>
    <row r="19" spans="1:10" ht="15.75">
      <c r="A19" s="18" t="s">
        <v>13</v>
      </c>
      <c r="D19" s="73">
        <f>SUM(D15:D17)</f>
        <v>3385452</v>
      </c>
      <c r="E19" s="73"/>
      <c r="F19" s="73">
        <f>SUM(F15:F18)</f>
        <v>2982710</v>
      </c>
      <c r="G19" s="73"/>
      <c r="H19" s="73">
        <f>SUM(H15:H18)</f>
        <v>7036194.619999999</v>
      </c>
      <c r="I19" s="73"/>
      <c r="J19" s="73">
        <f>SUM(J15:J18)</f>
        <v>5384689</v>
      </c>
    </row>
    <row r="20" spans="4:10" ht="15.75">
      <c r="D20" s="73"/>
      <c r="E20" s="73"/>
      <c r="F20" s="13"/>
      <c r="G20" s="73"/>
      <c r="H20" s="73"/>
      <c r="I20" s="73"/>
      <c r="J20" s="13"/>
    </row>
    <row r="21" spans="1:10" ht="15.75">
      <c r="A21" s="4" t="s">
        <v>14</v>
      </c>
      <c r="D21" s="73">
        <v>234099</v>
      </c>
      <c r="E21" s="73"/>
      <c r="F21" s="13">
        <v>40822</v>
      </c>
      <c r="G21" s="73"/>
      <c r="H21" s="73">
        <v>349097</v>
      </c>
      <c r="I21" s="73"/>
      <c r="J21" s="13">
        <v>72819</v>
      </c>
    </row>
    <row r="22" spans="4:10" ht="15.75">
      <c r="D22" s="73"/>
      <c r="E22" s="73"/>
      <c r="F22" s="13"/>
      <c r="G22" s="73"/>
      <c r="H22" s="73"/>
      <c r="I22" s="73"/>
      <c r="J22" s="13"/>
    </row>
    <row r="23" spans="1:10" ht="15.75">
      <c r="A23" s="4" t="s">
        <v>15</v>
      </c>
      <c r="D23" s="73">
        <v>-225372</v>
      </c>
      <c r="E23" s="73"/>
      <c r="F23" s="13">
        <v>-192476</v>
      </c>
      <c r="G23" s="73"/>
      <c r="H23" s="73">
        <v>-431460</v>
      </c>
      <c r="I23" s="73"/>
      <c r="J23" s="13">
        <v>-343463</v>
      </c>
    </row>
    <row r="24" spans="4:10" ht="15.75">
      <c r="D24" s="73"/>
      <c r="E24" s="73"/>
      <c r="F24" s="13"/>
      <c r="G24" s="73"/>
      <c r="H24" s="73"/>
      <c r="I24" s="73"/>
      <c r="J24" s="13"/>
    </row>
    <row r="25" spans="1:10" ht="15.75">
      <c r="A25" s="4" t="s">
        <v>16</v>
      </c>
      <c r="D25" s="73">
        <v>-1379479</v>
      </c>
      <c r="E25" s="73"/>
      <c r="F25" s="13">
        <v>-1140053</v>
      </c>
      <c r="G25" s="73"/>
      <c r="H25" s="73">
        <v>-2630372</v>
      </c>
      <c r="I25" s="73"/>
      <c r="J25" s="13">
        <v>-1929392</v>
      </c>
    </row>
    <row r="26" spans="4:10" ht="15.75">
      <c r="D26" s="73"/>
      <c r="E26" s="73"/>
      <c r="F26" s="13"/>
      <c r="G26" s="73"/>
      <c r="H26" s="73"/>
      <c r="I26" s="73"/>
      <c r="J26" s="13"/>
    </row>
    <row r="27" spans="1:10" ht="15.75">
      <c r="A27" s="4" t="s">
        <v>17</v>
      </c>
      <c r="D27" s="14">
        <v>-394020</v>
      </c>
      <c r="E27" s="73"/>
      <c r="F27" s="15">
        <v>-154570</v>
      </c>
      <c r="G27" s="73"/>
      <c r="H27" s="14">
        <v>-632499.1</v>
      </c>
      <c r="I27" s="73"/>
      <c r="J27" s="15">
        <v>-351018</v>
      </c>
    </row>
    <row r="28" spans="4:10" ht="15.75">
      <c r="D28" s="73"/>
      <c r="E28" s="73"/>
      <c r="F28" s="13"/>
      <c r="G28" s="73"/>
      <c r="H28" s="73"/>
      <c r="I28" s="73"/>
      <c r="J28" s="13"/>
    </row>
    <row r="29" spans="1:10" ht="15.75">
      <c r="A29" s="4" t="s">
        <v>18</v>
      </c>
      <c r="B29" s="12" t="s">
        <v>88</v>
      </c>
      <c r="D29" s="73">
        <f>SUM(D19:D27)</f>
        <v>1620680</v>
      </c>
      <c r="E29" s="73"/>
      <c r="F29" s="73">
        <f>SUM(F19:F27)</f>
        <v>1536433</v>
      </c>
      <c r="G29" s="73"/>
      <c r="H29" s="73">
        <f>SUM(H19:H27)</f>
        <v>3690960.519999999</v>
      </c>
      <c r="I29" s="73"/>
      <c r="J29" s="73">
        <f>SUM(J19:J27)</f>
        <v>2833635</v>
      </c>
    </row>
    <row r="30" spans="4:16" ht="15.75">
      <c r="D30" s="73"/>
      <c r="E30" s="73"/>
      <c r="F30" s="13"/>
      <c r="G30" s="73"/>
      <c r="H30" s="73"/>
      <c r="I30" s="73"/>
      <c r="J30" s="13"/>
      <c r="M30" s="5"/>
      <c r="N30" s="5"/>
      <c r="O30" s="5"/>
      <c r="P30" s="5"/>
    </row>
    <row r="31" spans="1:10" ht="15.75">
      <c r="A31" s="4" t="s">
        <v>19</v>
      </c>
      <c r="D31" s="73">
        <v>-34417.35</v>
      </c>
      <c r="E31" s="73"/>
      <c r="F31" s="13">
        <v>-37417</v>
      </c>
      <c r="G31" s="73"/>
      <c r="H31" s="134">
        <v>-66551.13</v>
      </c>
      <c r="I31" s="73"/>
      <c r="J31" s="13">
        <v>-69646</v>
      </c>
    </row>
    <row r="32" spans="4:10" ht="15.75">
      <c r="D32" s="14"/>
      <c r="E32" s="73"/>
      <c r="F32" s="15"/>
      <c r="G32" s="73"/>
      <c r="H32" s="14"/>
      <c r="I32" s="73"/>
      <c r="J32" s="15"/>
    </row>
    <row r="33" spans="1:10" ht="15.75">
      <c r="A33" s="18" t="s">
        <v>20</v>
      </c>
      <c r="B33" s="12" t="s">
        <v>88</v>
      </c>
      <c r="D33" s="73">
        <f>SUM(D29:D31)</f>
        <v>1586262.65</v>
      </c>
      <c r="E33" s="73"/>
      <c r="F33" s="73">
        <f>SUM(F29:F31)</f>
        <v>1499016</v>
      </c>
      <c r="G33" s="73"/>
      <c r="H33" s="73">
        <f>SUM(H29:H31)</f>
        <v>3624409.389999999</v>
      </c>
      <c r="I33" s="73"/>
      <c r="J33" s="73">
        <f>SUM(J29:J31)</f>
        <v>2763989</v>
      </c>
    </row>
    <row r="34" spans="4:10" ht="15.75">
      <c r="D34" s="73"/>
      <c r="E34" s="73"/>
      <c r="F34" s="13"/>
      <c r="G34" s="73"/>
      <c r="H34" s="73"/>
      <c r="I34" s="73"/>
      <c r="J34" s="13"/>
    </row>
    <row r="35" spans="1:10" ht="15.75">
      <c r="A35" s="4" t="s">
        <v>21</v>
      </c>
      <c r="B35" s="12" t="s">
        <v>22</v>
      </c>
      <c r="D35" s="73">
        <v>-426671</v>
      </c>
      <c r="E35" s="73"/>
      <c r="F35" s="13">
        <v>-349740</v>
      </c>
      <c r="G35" s="73"/>
      <c r="H35" s="73">
        <v>-1036484.35</v>
      </c>
      <c r="I35" s="73"/>
      <c r="J35" s="13">
        <v>-684064</v>
      </c>
    </row>
    <row r="36" spans="4:10" ht="15.75">
      <c r="D36" s="73"/>
      <c r="E36" s="73"/>
      <c r="F36" s="13"/>
      <c r="G36" s="73"/>
      <c r="H36" s="73"/>
      <c r="I36" s="73"/>
      <c r="J36" s="13"/>
    </row>
    <row r="37" spans="1:10" ht="16.5" thickBot="1">
      <c r="A37" s="18" t="s">
        <v>23</v>
      </c>
      <c r="D37" s="75">
        <f>SUM(D33:D36)</f>
        <v>1159591.65</v>
      </c>
      <c r="E37" s="73"/>
      <c r="F37" s="75">
        <f>SUM(F33:F36)</f>
        <v>1149276</v>
      </c>
      <c r="G37" s="73"/>
      <c r="H37" s="75">
        <f>SUM(H33:H36)</f>
        <v>2587925.039999999</v>
      </c>
      <c r="I37" s="73"/>
      <c r="J37" s="75">
        <f>SUM(J33:J36)</f>
        <v>2079925</v>
      </c>
    </row>
    <row r="38" spans="4:10" ht="16.5" thickTop="1">
      <c r="D38" s="73"/>
      <c r="E38" s="73"/>
      <c r="F38" s="13"/>
      <c r="G38" s="73"/>
      <c r="H38" s="73"/>
      <c r="I38" s="73"/>
      <c r="J38" s="13"/>
    </row>
    <row r="39" spans="4:10" ht="15.75">
      <c r="D39" s="73"/>
      <c r="E39" s="73"/>
      <c r="F39" s="13"/>
      <c r="G39" s="73"/>
      <c r="H39" s="73"/>
      <c r="I39" s="73"/>
      <c r="J39" s="13"/>
    </row>
    <row r="40" spans="1:10" ht="15.75">
      <c r="A40" s="18" t="s">
        <v>113</v>
      </c>
      <c r="D40" s="73"/>
      <c r="E40" s="73"/>
      <c r="F40" s="13"/>
      <c r="G40" s="73"/>
      <c r="H40" s="73"/>
      <c r="I40" s="73"/>
      <c r="J40" s="13"/>
    </row>
    <row r="41" spans="1:10" ht="15.75">
      <c r="A41" s="4" t="s">
        <v>95</v>
      </c>
      <c r="D41" s="73">
        <v>728564</v>
      </c>
      <c r="E41" s="73"/>
      <c r="F41" s="13">
        <v>804030</v>
      </c>
      <c r="G41" s="73"/>
      <c r="H41" s="73">
        <v>1551329</v>
      </c>
      <c r="I41" s="73"/>
      <c r="J41" s="13">
        <v>1411039</v>
      </c>
    </row>
    <row r="42" spans="1:10" ht="15.75">
      <c r="A42" s="4" t="s">
        <v>24</v>
      </c>
      <c r="D42" s="73">
        <v>431028</v>
      </c>
      <c r="E42" s="73"/>
      <c r="F42" s="73">
        <v>345246</v>
      </c>
      <c r="G42" s="73"/>
      <c r="H42" s="73">
        <v>1036597.29</v>
      </c>
      <c r="I42" s="73"/>
      <c r="J42" s="73">
        <v>668886</v>
      </c>
    </row>
    <row r="43" spans="1:10" ht="19.5" customHeight="1" thickBot="1">
      <c r="A43" s="74"/>
      <c r="D43" s="75">
        <f>SUM(D41:D42)</f>
        <v>1159592</v>
      </c>
      <c r="E43" s="73"/>
      <c r="F43" s="75">
        <f>SUM(F41:F42)</f>
        <v>1149276</v>
      </c>
      <c r="G43" s="73"/>
      <c r="H43" s="75">
        <f>SUM(H41:H42)</f>
        <v>2587926.29</v>
      </c>
      <c r="I43" s="73"/>
      <c r="J43" s="75">
        <f>SUM(J41:J42)</f>
        <v>2079925</v>
      </c>
    </row>
    <row r="44" spans="4:10" ht="16.5" thickTop="1">
      <c r="D44" s="73"/>
      <c r="E44" s="73"/>
      <c r="F44" s="13"/>
      <c r="G44" s="73"/>
      <c r="H44" s="73"/>
      <c r="I44" s="73"/>
      <c r="J44" s="13"/>
    </row>
    <row r="45" spans="4:10" ht="15.75">
      <c r="D45" s="73"/>
      <c r="E45" s="73"/>
      <c r="F45" s="13"/>
      <c r="G45" s="73"/>
      <c r="H45" s="73"/>
      <c r="I45" s="73"/>
      <c r="J45" s="13"/>
    </row>
    <row r="46" spans="4:10" ht="15.75">
      <c r="D46" s="73"/>
      <c r="E46" s="73"/>
      <c r="F46" s="13"/>
      <c r="G46" s="73"/>
      <c r="H46" s="73"/>
      <c r="I46" s="73"/>
      <c r="J46" s="13"/>
    </row>
    <row r="47" spans="1:10" ht="15.75">
      <c r="A47" s="4" t="s">
        <v>25</v>
      </c>
      <c r="B47" s="12" t="s">
        <v>26</v>
      </c>
      <c r="D47" s="135">
        <f>D41/50098140*100</f>
        <v>1.454273551872385</v>
      </c>
      <c r="E47" s="73"/>
      <c r="F47" s="135">
        <f>F41/50000000*100</f>
        <v>1.60806</v>
      </c>
      <c r="G47" s="73"/>
      <c r="H47" s="135">
        <f>H41/50098140*100</f>
        <v>3.096580032711793</v>
      </c>
      <c r="I47" s="73"/>
      <c r="J47" s="135">
        <f>J41/50000000*100</f>
        <v>2.8220780000000003</v>
      </c>
    </row>
    <row r="48" ht="15.75">
      <c r="J48" s="17"/>
    </row>
    <row r="49" spans="1:10" ht="15.75">
      <c r="A49" s="4" t="s">
        <v>27</v>
      </c>
      <c r="B49" s="12" t="s">
        <v>28</v>
      </c>
      <c r="D49" s="110">
        <f>D41/50473792*100</f>
        <v>1.4434500978250255</v>
      </c>
      <c r="F49" s="135">
        <v>1.58</v>
      </c>
      <c r="H49" s="110">
        <f>H41/50473792*100</f>
        <v>3.0735336865516265</v>
      </c>
      <c r="J49" s="135">
        <v>2.76</v>
      </c>
    </row>
    <row r="51" ht="15.75">
      <c r="A51" s="66" t="s">
        <v>89</v>
      </c>
    </row>
    <row r="52" ht="15.75">
      <c r="A52" s="66" t="s">
        <v>96</v>
      </c>
    </row>
    <row r="53" ht="15.75">
      <c r="A53" s="136"/>
    </row>
    <row r="54" ht="15.75">
      <c r="D54" s="18"/>
    </row>
    <row r="56" spans="4:10" ht="15.75">
      <c r="D56" s="18"/>
      <c r="J56" s="19"/>
    </row>
    <row r="57" spans="4:10" ht="15.75">
      <c r="D57" s="20"/>
      <c r="F57" s="21"/>
      <c r="J57" s="21"/>
    </row>
    <row r="58" spans="4:10" ht="15.75">
      <c r="D58" s="20"/>
      <c r="F58" s="21"/>
      <c r="J58" s="21"/>
    </row>
    <row r="59" spans="4:10" ht="15.75">
      <c r="D59" s="20"/>
      <c r="F59" s="21"/>
      <c r="J59" s="21"/>
    </row>
    <row r="60" spans="6:10" ht="15.75">
      <c r="F60" s="21"/>
      <c r="J60" s="22"/>
    </row>
    <row r="61" spans="6:10" ht="15.75">
      <c r="F61" s="21"/>
      <c r="J61" s="22"/>
    </row>
  </sheetData>
  <mergeCells count="2">
    <mergeCell ref="D8:F8"/>
    <mergeCell ref="H8:J8"/>
  </mergeCells>
  <printOptions/>
  <pageMargins left="0.98" right="0.29" top="0.17" bottom="0.29" header="0.17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0"/>
  <sheetViews>
    <sheetView view="pageBreakPreview" zoomScale="75" zoomScaleNormal="75" zoomScaleSheetLayoutView="75" workbookViewId="0" topLeftCell="A1">
      <selection activeCell="B27" sqref="B27"/>
    </sheetView>
  </sheetViews>
  <sheetFormatPr defaultColWidth="9.00390625" defaultRowHeight="14.25"/>
  <cols>
    <col min="1" max="1" width="4.375" style="29" customWidth="1"/>
    <col min="2" max="2" width="32.75390625" style="29" customWidth="1"/>
    <col min="3" max="3" width="10.375" style="141" customWidth="1"/>
    <col min="4" max="4" width="18.875" style="142" hidden="1" customWidth="1"/>
    <col min="5" max="5" width="4.125" style="141" customWidth="1"/>
    <col min="6" max="6" width="16.375" style="29" customWidth="1"/>
    <col min="7" max="7" width="4.125" style="29" customWidth="1"/>
    <col min="8" max="8" width="19.875" style="29" customWidth="1"/>
    <col min="9" max="9" width="8.50390625" style="29" customWidth="1"/>
    <col min="10" max="10" width="13.50390625" style="29" customWidth="1"/>
    <col min="11" max="11" width="8.00390625" style="29" customWidth="1"/>
    <col min="12" max="12" width="13.125" style="29" customWidth="1"/>
    <col min="13" max="16384" width="8.00390625" style="29" customWidth="1"/>
  </cols>
  <sheetData>
    <row r="1" spans="1:9" ht="15.75">
      <c r="A1" s="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5.75">
      <c r="A2" s="156" t="s">
        <v>189</v>
      </c>
      <c r="B2" s="156"/>
      <c r="C2" s="156"/>
      <c r="D2" s="156"/>
      <c r="E2" s="156"/>
      <c r="F2" s="156"/>
      <c r="G2" s="156"/>
      <c r="H2" s="156"/>
      <c r="I2" s="156"/>
    </row>
    <row r="3" spans="1:9" ht="15.75">
      <c r="A3" s="156" t="s">
        <v>175</v>
      </c>
      <c r="B3" s="156"/>
      <c r="C3" s="156"/>
      <c r="D3" s="156"/>
      <c r="E3" s="156"/>
      <c r="F3" s="156"/>
      <c r="G3" s="156"/>
      <c r="H3" s="156"/>
      <c r="I3" s="156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18"/>
      <c r="B5" s="18"/>
      <c r="C5" s="24"/>
      <c r="D5" s="137"/>
      <c r="E5" s="24"/>
      <c r="F5" s="23" t="s">
        <v>84</v>
      </c>
      <c r="G5" s="18"/>
      <c r="H5" s="23" t="s">
        <v>85</v>
      </c>
      <c r="I5" s="18"/>
    </row>
    <row r="6" spans="1:9" ht="63">
      <c r="A6" s="18"/>
      <c r="B6" s="18"/>
      <c r="C6" s="24"/>
      <c r="D6" s="137"/>
      <c r="E6" s="24"/>
      <c r="F6" s="23" t="s">
        <v>29</v>
      </c>
      <c r="G6" s="18"/>
      <c r="H6" s="23" t="s">
        <v>30</v>
      </c>
      <c r="I6" s="18"/>
    </row>
    <row r="7" spans="1:9" ht="15.75">
      <c r="A7" s="18"/>
      <c r="B7" s="18"/>
      <c r="C7" s="24"/>
      <c r="D7" s="137"/>
      <c r="E7" s="24"/>
      <c r="F7" s="24" t="s">
        <v>31</v>
      </c>
      <c r="G7" s="18"/>
      <c r="H7" s="24" t="s">
        <v>31</v>
      </c>
      <c r="I7" s="18"/>
    </row>
    <row r="8" spans="1:9" ht="15.75">
      <c r="A8" s="18"/>
      <c r="B8" s="18"/>
      <c r="C8" s="138" t="s">
        <v>32</v>
      </c>
      <c r="D8" s="139"/>
      <c r="E8" s="24"/>
      <c r="F8" s="25" t="s">
        <v>172</v>
      </c>
      <c r="G8" s="140"/>
      <c r="H8" s="25" t="s">
        <v>87</v>
      </c>
      <c r="I8" s="18"/>
    </row>
    <row r="9" spans="6:8" ht="15.75">
      <c r="F9" s="26" t="s">
        <v>10</v>
      </c>
      <c r="G9" s="83"/>
      <c r="H9" s="26" t="s">
        <v>10</v>
      </c>
    </row>
    <row r="10" spans="1:8" ht="15.75">
      <c r="A10" s="18" t="s">
        <v>97</v>
      </c>
      <c r="F10" s="27"/>
      <c r="G10" s="27"/>
      <c r="H10" s="27"/>
    </row>
    <row r="11" spans="1:8" ht="15.75">
      <c r="A11" s="18" t="s">
        <v>98</v>
      </c>
      <c r="F11" s="27"/>
      <c r="G11" s="27"/>
      <c r="H11" s="27"/>
    </row>
    <row r="12" spans="1:8" ht="15.75">
      <c r="A12" s="18"/>
      <c r="B12" s="29" t="s">
        <v>115</v>
      </c>
      <c r="C12" s="141" t="s">
        <v>114</v>
      </c>
      <c r="D12" s="142">
        <v>29765</v>
      </c>
      <c r="F12" s="27">
        <v>5882698</v>
      </c>
      <c r="G12" s="27"/>
      <c r="H12" s="143">
        <v>5774749</v>
      </c>
    </row>
    <row r="13" spans="2:8" ht="15.75">
      <c r="B13" s="29" t="s">
        <v>99</v>
      </c>
      <c r="F13" s="27">
        <v>113628</v>
      </c>
      <c r="G13" s="27"/>
      <c r="H13" s="143">
        <v>113628</v>
      </c>
    </row>
    <row r="14" spans="2:8" ht="15.75">
      <c r="B14" s="29" t="s">
        <v>116</v>
      </c>
      <c r="D14" s="142">
        <v>99291</v>
      </c>
      <c r="F14" s="27">
        <v>597260</v>
      </c>
      <c r="G14" s="27"/>
      <c r="H14" s="143">
        <v>686224</v>
      </c>
    </row>
    <row r="15" spans="2:8" ht="15.75">
      <c r="B15" s="29" t="s">
        <v>70</v>
      </c>
      <c r="C15" s="141" t="s">
        <v>112</v>
      </c>
      <c r="F15" s="27">
        <v>2644534</v>
      </c>
      <c r="G15" s="27"/>
      <c r="H15" s="143">
        <v>2636293</v>
      </c>
    </row>
    <row r="16" spans="6:8" ht="15.75">
      <c r="F16" s="76">
        <f>SUM(F12:F15)</f>
        <v>9238120</v>
      </c>
      <c r="G16" s="27"/>
      <c r="H16" s="76">
        <f>SUM(H12:H15)</f>
        <v>9210894</v>
      </c>
    </row>
    <row r="17" spans="3:5" ht="15.75">
      <c r="C17" s="29"/>
      <c r="D17" s="29"/>
      <c r="E17" s="29"/>
    </row>
    <row r="18" spans="1:8" ht="15.75">
      <c r="A18" s="18" t="s">
        <v>33</v>
      </c>
      <c r="F18" s="27"/>
      <c r="G18" s="27"/>
      <c r="H18" s="27"/>
    </row>
    <row r="19" spans="2:8" ht="15.75">
      <c r="B19" s="29" t="s">
        <v>34</v>
      </c>
      <c r="D19" s="142">
        <v>34621</v>
      </c>
      <c r="F19" s="27">
        <v>7807055</v>
      </c>
      <c r="G19" s="27"/>
      <c r="H19" s="143">
        <v>6058003</v>
      </c>
    </row>
    <row r="20" spans="2:8" ht="15.75">
      <c r="B20" s="29" t="s">
        <v>35</v>
      </c>
      <c r="D20" s="142">
        <f>29212+31600</f>
        <v>60812</v>
      </c>
      <c r="F20" s="27">
        <v>10055419</v>
      </c>
      <c r="G20" s="27"/>
      <c r="H20" s="143">
        <v>6094397</v>
      </c>
    </row>
    <row r="21" spans="2:8" ht="15.75">
      <c r="B21" s="29" t="s">
        <v>36</v>
      </c>
      <c r="F21" s="27">
        <v>1057686</v>
      </c>
      <c r="G21" s="27"/>
      <c r="H21" s="143">
        <v>291492</v>
      </c>
    </row>
    <row r="22" spans="2:8" ht="15.75">
      <c r="B22" s="29" t="s">
        <v>37</v>
      </c>
      <c r="F22" s="27">
        <v>1211628</v>
      </c>
      <c r="G22" s="27"/>
      <c r="H22" s="143">
        <v>1495648</v>
      </c>
    </row>
    <row r="23" spans="2:8" ht="15.75">
      <c r="B23" s="29" t="s">
        <v>38</v>
      </c>
      <c r="F23" s="27">
        <v>2438560</v>
      </c>
      <c r="G23" s="27"/>
      <c r="H23" s="143">
        <v>1466602</v>
      </c>
    </row>
    <row r="24" spans="6:8" ht="15.75">
      <c r="F24" s="28">
        <f>SUM(F19:F23)</f>
        <v>22570348</v>
      </c>
      <c r="G24" s="27"/>
      <c r="H24" s="28">
        <f>SUM(H19:H23)</f>
        <v>15406142</v>
      </c>
    </row>
    <row r="25" spans="1:8" ht="16.5" thickBot="1">
      <c r="A25" s="18" t="s">
        <v>100</v>
      </c>
      <c r="F25" s="77">
        <f>F16+F24</f>
        <v>31808468</v>
      </c>
      <c r="G25" s="27"/>
      <c r="H25" s="77">
        <f>H16+H24</f>
        <v>24617036</v>
      </c>
    </row>
    <row r="26" spans="6:8" ht="15.75">
      <c r="F26" s="27"/>
      <c r="G26" s="27"/>
      <c r="H26" s="27"/>
    </row>
    <row r="27" spans="6:8" ht="15.75">
      <c r="F27" s="27"/>
      <c r="G27" s="27"/>
      <c r="H27" s="27"/>
    </row>
    <row r="28" spans="1:8" ht="15.75">
      <c r="A28" s="18" t="s">
        <v>101</v>
      </c>
      <c r="F28" s="27"/>
      <c r="G28" s="27"/>
      <c r="H28" s="27"/>
    </row>
    <row r="29" spans="1:8" ht="15.75">
      <c r="A29" s="18" t="s">
        <v>102</v>
      </c>
      <c r="F29" s="27"/>
      <c r="G29" s="27"/>
      <c r="H29" s="27"/>
    </row>
    <row r="30" spans="2:8" ht="15.75">
      <c r="B30" s="29" t="s">
        <v>103</v>
      </c>
      <c r="D30" s="142">
        <v>2</v>
      </c>
      <c r="F30" s="27">
        <v>5025500</v>
      </c>
      <c r="G30" s="27"/>
      <c r="H30" s="143">
        <v>5000000</v>
      </c>
    </row>
    <row r="31" spans="2:12" ht="15.75">
      <c r="B31" s="29" t="s">
        <v>82</v>
      </c>
      <c r="F31" s="27">
        <v>5146998</v>
      </c>
      <c r="G31" s="27"/>
      <c r="H31" s="143">
        <v>5044998</v>
      </c>
      <c r="J31" s="27"/>
      <c r="K31" s="27"/>
      <c r="L31" s="143"/>
    </row>
    <row r="32" spans="2:12" ht="15.75">
      <c r="B32" s="29" t="s">
        <v>104</v>
      </c>
      <c r="F32" s="27">
        <v>4958505</v>
      </c>
      <c r="G32" s="27"/>
      <c r="H32" s="143">
        <v>3407176</v>
      </c>
      <c r="J32" s="27"/>
      <c r="K32" s="27"/>
      <c r="L32" s="143"/>
    </row>
    <row r="33" spans="2:8" ht="15.75">
      <c r="B33" s="29" t="s">
        <v>81</v>
      </c>
      <c r="C33" s="141" t="s">
        <v>112</v>
      </c>
      <c r="D33" s="142">
        <v>4316</v>
      </c>
      <c r="F33" s="27">
        <v>0</v>
      </c>
      <c r="G33" s="27"/>
      <c r="H33" s="143">
        <v>0</v>
      </c>
    </row>
    <row r="34" spans="2:8" ht="15.75">
      <c r="B34" s="29" t="s">
        <v>153</v>
      </c>
      <c r="C34" s="141" t="s">
        <v>112</v>
      </c>
      <c r="F34" s="27">
        <v>16386</v>
      </c>
      <c r="G34" s="27"/>
      <c r="H34" s="143">
        <v>0</v>
      </c>
    </row>
    <row r="35" spans="2:9" ht="15.75">
      <c r="B35" s="29" t="s">
        <v>105</v>
      </c>
      <c r="C35" s="144"/>
      <c r="D35" s="142">
        <v>-3413</v>
      </c>
      <c r="F35" s="78">
        <v>-9378</v>
      </c>
      <c r="G35" s="27"/>
      <c r="H35" s="145">
        <v>-118333</v>
      </c>
      <c r="I35" s="84"/>
    </row>
    <row r="36" spans="6:8" ht="15.75">
      <c r="F36" s="27">
        <f>SUM(F30:F35)</f>
        <v>15138011</v>
      </c>
      <c r="G36" s="27"/>
      <c r="H36" s="27">
        <f>SUM(H30:H35)</f>
        <v>13333841</v>
      </c>
    </row>
    <row r="37" spans="1:8" ht="15.75">
      <c r="A37" s="18" t="s">
        <v>107</v>
      </c>
      <c r="F37" s="27">
        <v>4275846</v>
      </c>
      <c r="G37" s="27"/>
      <c r="H37" s="143">
        <v>3117458</v>
      </c>
    </row>
    <row r="38" spans="1:8" ht="15.75">
      <c r="A38" s="18" t="s">
        <v>106</v>
      </c>
      <c r="F38" s="76">
        <f>SUM(F36:F37)</f>
        <v>19413857</v>
      </c>
      <c r="G38" s="27"/>
      <c r="H38" s="76">
        <f>SUM(H36:H37)</f>
        <v>16451299</v>
      </c>
    </row>
    <row r="39" spans="6:8" ht="15.75">
      <c r="F39" s="27"/>
      <c r="G39" s="27"/>
      <c r="H39" s="27"/>
    </row>
    <row r="40" spans="1:8" ht="15.75">
      <c r="A40" s="18" t="s">
        <v>108</v>
      </c>
      <c r="F40" s="27"/>
      <c r="G40" s="27"/>
      <c r="H40" s="143"/>
    </row>
    <row r="41" spans="2:8" ht="15.75">
      <c r="B41" s="29" t="s">
        <v>46</v>
      </c>
      <c r="D41" s="142">
        <v>0</v>
      </c>
      <c r="F41" s="27">
        <v>80000</v>
      </c>
      <c r="G41" s="27"/>
      <c r="H41" s="143">
        <v>80000</v>
      </c>
    </row>
    <row r="42" spans="2:8" ht="15.75">
      <c r="B42" s="29" t="s">
        <v>91</v>
      </c>
      <c r="C42" s="141" t="s">
        <v>42</v>
      </c>
      <c r="D42" s="142">
        <v>0</v>
      </c>
      <c r="F42" s="27">
        <v>915374</v>
      </c>
      <c r="G42" s="27"/>
      <c r="H42" s="143">
        <v>767477</v>
      </c>
    </row>
    <row r="43" spans="2:8" ht="15.75">
      <c r="B43" s="29" t="s">
        <v>47</v>
      </c>
      <c r="C43" s="141" t="s">
        <v>42</v>
      </c>
      <c r="F43" s="27">
        <v>438174</v>
      </c>
      <c r="G43" s="27"/>
      <c r="H43" s="143">
        <v>501425</v>
      </c>
    </row>
    <row r="44" spans="6:8" ht="15.75">
      <c r="F44" s="76">
        <f>SUM(F41:F43)</f>
        <v>1433548</v>
      </c>
      <c r="G44" s="27"/>
      <c r="H44" s="76">
        <f>SUM(H41:H43)</f>
        <v>1348902</v>
      </c>
    </row>
    <row r="45" spans="6:8" ht="15.75">
      <c r="F45" s="27"/>
      <c r="G45" s="27"/>
      <c r="H45" s="27"/>
    </row>
    <row r="46" spans="1:8" ht="15.75">
      <c r="A46" s="18" t="s">
        <v>109</v>
      </c>
      <c r="F46" s="27"/>
      <c r="G46" s="27"/>
      <c r="H46" s="27"/>
    </row>
    <row r="47" spans="2:8" ht="15.75">
      <c r="B47" s="29" t="s">
        <v>39</v>
      </c>
      <c r="D47" s="142">
        <v>241858</v>
      </c>
      <c r="F47" s="27">
        <v>6063908</v>
      </c>
      <c r="G47" s="27"/>
      <c r="H47" s="143">
        <v>3779876</v>
      </c>
    </row>
    <row r="48" spans="2:8" ht="15.75">
      <c r="B48" s="29" t="s">
        <v>40</v>
      </c>
      <c r="F48" s="27">
        <v>1103133</v>
      </c>
      <c r="G48" s="27"/>
      <c r="H48" s="143">
        <v>344441</v>
      </c>
    </row>
    <row r="49" spans="2:8" ht="15.75">
      <c r="B49" s="29" t="s">
        <v>41</v>
      </c>
      <c r="F49" s="27">
        <v>0</v>
      </c>
      <c r="G49" s="27"/>
      <c r="H49" s="143">
        <v>78746</v>
      </c>
    </row>
    <row r="50" spans="2:8" ht="15.75">
      <c r="B50" s="29" t="s">
        <v>174</v>
      </c>
      <c r="F50" s="27">
        <v>204421</v>
      </c>
      <c r="G50" s="27"/>
      <c r="H50" s="143">
        <v>0</v>
      </c>
    </row>
    <row r="51" spans="2:8" ht="15.75">
      <c r="B51" s="29" t="s">
        <v>43</v>
      </c>
      <c r="C51" s="141" t="s">
        <v>42</v>
      </c>
      <c r="F51" s="27">
        <v>765305</v>
      </c>
      <c r="G51" s="27"/>
      <c r="H51" s="143">
        <v>403000</v>
      </c>
    </row>
    <row r="52" spans="2:8" ht="15.75">
      <c r="B52" s="29" t="s">
        <v>44</v>
      </c>
      <c r="C52" s="141" t="s">
        <v>42</v>
      </c>
      <c r="F52" s="27">
        <v>96603</v>
      </c>
      <c r="G52" s="27"/>
      <c r="H52" s="143">
        <v>96603</v>
      </c>
    </row>
    <row r="53" spans="2:8" ht="15.75">
      <c r="B53" s="29" t="s">
        <v>92</v>
      </c>
      <c r="C53" s="141" t="s">
        <v>42</v>
      </c>
      <c r="D53" s="142">
        <v>0</v>
      </c>
      <c r="F53" s="27">
        <v>608660</v>
      </c>
      <c r="G53" s="27"/>
      <c r="H53" s="143">
        <v>778400</v>
      </c>
    </row>
    <row r="54" spans="2:8" ht="15.75">
      <c r="B54" s="29" t="s">
        <v>45</v>
      </c>
      <c r="F54" s="27">
        <v>2119033</v>
      </c>
      <c r="G54" s="27"/>
      <c r="H54" s="143">
        <v>1335769</v>
      </c>
    </row>
    <row r="55" spans="6:8" ht="15.75">
      <c r="F55" s="28">
        <f>SUM(F47:F54)</f>
        <v>10961063</v>
      </c>
      <c r="G55" s="27"/>
      <c r="H55" s="28">
        <f>SUM(H47:H54)</f>
        <v>6816835</v>
      </c>
    </row>
    <row r="56" spans="6:8" ht="15.75">
      <c r="F56" s="27"/>
      <c r="G56" s="27"/>
      <c r="H56" s="27"/>
    </row>
    <row r="57" spans="1:8" ht="15.75">
      <c r="A57" s="18" t="s">
        <v>110</v>
      </c>
      <c r="F57" s="27">
        <f>F44+F55</f>
        <v>12394611</v>
      </c>
      <c r="G57" s="27"/>
      <c r="H57" s="27">
        <f>H44+H55</f>
        <v>8165737</v>
      </c>
    </row>
    <row r="58" spans="1:8" ht="15.75">
      <c r="A58" s="18" t="s">
        <v>111</v>
      </c>
      <c r="F58" s="27"/>
      <c r="G58" s="27"/>
      <c r="H58" s="143"/>
    </row>
    <row r="59" spans="6:8" ht="16.5" thickBot="1">
      <c r="F59" s="77">
        <f>F38+F57</f>
        <v>31808468</v>
      </c>
      <c r="G59" s="27"/>
      <c r="H59" s="77">
        <f>H38+H57</f>
        <v>24617036</v>
      </c>
    </row>
    <row r="60" spans="6:8" ht="15.75">
      <c r="F60" s="27"/>
      <c r="G60" s="27"/>
      <c r="H60" s="143"/>
    </row>
    <row r="61" spans="1:8" ht="15.75">
      <c r="A61" s="29" t="s">
        <v>156</v>
      </c>
      <c r="F61" s="16">
        <f>F38/(F30*10)*100</f>
        <v>38.630697443040496</v>
      </c>
      <c r="G61" s="16"/>
      <c r="H61" s="16">
        <f>H38/(H30*10)*100</f>
        <v>32.902598</v>
      </c>
    </row>
    <row r="62" spans="1:8" ht="15.75">
      <c r="A62" s="103" t="s">
        <v>155</v>
      </c>
      <c r="F62" s="27"/>
      <c r="G62" s="27"/>
      <c r="H62" s="27"/>
    </row>
    <row r="63" spans="1:8" ht="15.75">
      <c r="A63" s="104" t="s">
        <v>158</v>
      </c>
      <c r="F63" s="16">
        <f>F36/(F30*10)*100</f>
        <v>30.122397771366032</v>
      </c>
      <c r="G63" s="27"/>
      <c r="H63" s="16">
        <f>H36/(H30*10)*100</f>
        <v>26.667682</v>
      </c>
    </row>
    <row r="64" spans="1:8" ht="15.75">
      <c r="A64" s="146"/>
      <c r="F64" s="27"/>
      <c r="G64" s="27"/>
      <c r="H64" s="27"/>
    </row>
    <row r="65" spans="1:8" ht="15.75">
      <c r="A65" s="146" t="s">
        <v>186</v>
      </c>
      <c r="F65" s="27"/>
      <c r="G65" s="27"/>
      <c r="H65" s="27"/>
    </row>
    <row r="66" spans="1:8" ht="15.75">
      <c r="A66" s="146" t="s">
        <v>187</v>
      </c>
      <c r="F66" s="27"/>
      <c r="G66" s="27"/>
      <c r="H66" s="27"/>
    </row>
    <row r="67" spans="1:8" ht="15.75">
      <c r="A67" s="29" t="s">
        <v>188</v>
      </c>
      <c r="G67" s="27"/>
      <c r="H67" s="27"/>
    </row>
    <row r="68" spans="7:8" ht="15.75">
      <c r="G68" s="27"/>
      <c r="H68" s="27"/>
    </row>
    <row r="69" ht="15.75">
      <c r="A69" s="29" t="s">
        <v>157</v>
      </c>
    </row>
    <row r="70" ht="15.75">
      <c r="A70" s="29" t="s">
        <v>159</v>
      </c>
    </row>
  </sheetData>
  <mergeCells count="2">
    <mergeCell ref="A2:I2"/>
    <mergeCell ref="A3:I3"/>
  </mergeCells>
  <printOptions/>
  <pageMargins left="1.71" right="0.18" top="0.17" bottom="0.17" header="0.17" footer="0.17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P36"/>
  <sheetViews>
    <sheetView zoomScale="75" zoomScaleNormal="75" workbookViewId="0" topLeftCell="A1">
      <selection activeCell="A30" sqref="A30"/>
    </sheetView>
  </sheetViews>
  <sheetFormatPr defaultColWidth="9.00390625" defaultRowHeight="14.25"/>
  <cols>
    <col min="1" max="1" width="39.75390625" style="29" customWidth="1"/>
    <col min="2" max="2" width="13.25390625" style="29" customWidth="1"/>
    <col min="3" max="3" width="11.75390625" style="29" customWidth="1"/>
    <col min="4" max="4" width="12.25390625" style="29" customWidth="1"/>
    <col min="5" max="5" width="11.625" style="29" customWidth="1"/>
    <col min="6" max="6" width="11.375" style="29" customWidth="1"/>
    <col min="7" max="7" width="11.125" style="101" customWidth="1"/>
    <col min="8" max="8" width="14.00390625" style="101" customWidth="1"/>
    <col min="9" max="9" width="13.875" style="101" customWidth="1"/>
    <col min="10" max="10" width="12.75390625" style="101" customWidth="1"/>
    <col min="11" max="16384" width="8.00390625" style="29" customWidth="1"/>
  </cols>
  <sheetData>
    <row r="2" spans="1:10" ht="15.75">
      <c r="A2" s="1" t="s">
        <v>0</v>
      </c>
      <c r="B2" s="81"/>
      <c r="C2" s="81"/>
      <c r="D2" s="81"/>
      <c r="E2" s="81"/>
      <c r="F2" s="81"/>
      <c r="G2" s="82"/>
      <c r="H2" s="82"/>
      <c r="I2" s="82"/>
      <c r="J2" s="82"/>
    </row>
    <row r="3" spans="1:10" ht="15.75">
      <c r="A3" s="83" t="s">
        <v>123</v>
      </c>
      <c r="B3" s="81"/>
      <c r="C3" s="81"/>
      <c r="D3" s="81"/>
      <c r="E3" s="81"/>
      <c r="F3" s="81"/>
      <c r="G3" s="82"/>
      <c r="H3" s="82"/>
      <c r="I3" s="82"/>
      <c r="J3" s="82"/>
    </row>
    <row r="4" spans="1:10" ht="15.75">
      <c r="A4" s="81" t="s">
        <v>170</v>
      </c>
      <c r="B4" s="81"/>
      <c r="C4" s="81"/>
      <c r="D4" s="81"/>
      <c r="E4" s="81"/>
      <c r="F4" s="81"/>
      <c r="G4" s="84"/>
      <c r="H4" s="81"/>
      <c r="I4" s="84"/>
      <c r="J4" s="84"/>
    </row>
    <row r="5" spans="1:10" ht="15.75">
      <c r="A5" s="84"/>
      <c r="B5" s="84"/>
      <c r="C5" s="84"/>
      <c r="D5" s="26" t="s">
        <v>124</v>
      </c>
      <c r="E5" s="26"/>
      <c r="F5" s="84"/>
      <c r="G5" s="85"/>
      <c r="H5" s="85"/>
      <c r="I5" s="85"/>
      <c r="J5" s="85"/>
    </row>
    <row r="6" spans="1:10" ht="15.75">
      <c r="A6" s="84"/>
      <c r="B6" s="84"/>
      <c r="C6" s="84"/>
      <c r="D6" s="26" t="s">
        <v>125</v>
      </c>
      <c r="E6" s="26" t="s">
        <v>126</v>
      </c>
      <c r="F6" s="84"/>
      <c r="G6" s="26" t="s">
        <v>126</v>
      </c>
      <c r="H6" s="85"/>
      <c r="I6" s="85"/>
      <c r="J6" s="85"/>
    </row>
    <row r="7" spans="1:10" ht="15.75">
      <c r="A7" s="84"/>
      <c r="B7" s="26" t="s">
        <v>127</v>
      </c>
      <c r="C7" s="26" t="s">
        <v>127</v>
      </c>
      <c r="D7" s="26" t="s">
        <v>128</v>
      </c>
      <c r="E7" s="26" t="s">
        <v>129</v>
      </c>
      <c r="F7" s="26" t="s">
        <v>130</v>
      </c>
      <c r="G7" s="26" t="s">
        <v>147</v>
      </c>
      <c r="H7" s="86"/>
      <c r="I7" s="26" t="s">
        <v>131</v>
      </c>
      <c r="J7" s="86" t="s">
        <v>132</v>
      </c>
    </row>
    <row r="8" spans="1:10" ht="15.75">
      <c r="A8" s="84"/>
      <c r="B8" s="87" t="s">
        <v>133</v>
      </c>
      <c r="C8" s="87" t="s">
        <v>134</v>
      </c>
      <c r="D8" s="87" t="s">
        <v>126</v>
      </c>
      <c r="E8" s="87" t="s">
        <v>135</v>
      </c>
      <c r="F8" s="87" t="s">
        <v>136</v>
      </c>
      <c r="G8" s="87" t="s">
        <v>148</v>
      </c>
      <c r="H8" s="88" t="s">
        <v>132</v>
      </c>
      <c r="I8" s="87" t="s">
        <v>137</v>
      </c>
      <c r="J8" s="88" t="s">
        <v>138</v>
      </c>
    </row>
    <row r="9" spans="1:10" ht="15.75">
      <c r="A9" s="84"/>
      <c r="B9" s="26" t="s">
        <v>10</v>
      </c>
      <c r="C9" s="26" t="s">
        <v>10</v>
      </c>
      <c r="D9" s="26" t="s">
        <v>10</v>
      </c>
      <c r="E9" s="26" t="s">
        <v>10</v>
      </c>
      <c r="F9" s="26" t="s">
        <v>10</v>
      </c>
      <c r="G9" s="26"/>
      <c r="H9" s="86" t="s">
        <v>10</v>
      </c>
      <c r="I9" s="86" t="s">
        <v>10</v>
      </c>
      <c r="J9" s="86" t="s">
        <v>10</v>
      </c>
    </row>
    <row r="10" spans="1:10" ht="15.75">
      <c r="A10" s="83"/>
      <c r="B10" s="89"/>
      <c r="C10" s="84"/>
      <c r="D10" s="84"/>
      <c r="E10" s="84"/>
      <c r="F10" s="89"/>
      <c r="G10" s="84"/>
      <c r="H10" s="90"/>
      <c r="I10" s="90"/>
      <c r="J10" s="90"/>
    </row>
    <row r="11" spans="1:16" ht="15.75">
      <c r="A11" s="18" t="s">
        <v>139</v>
      </c>
      <c r="G11" s="29"/>
      <c r="K11" s="92"/>
      <c r="L11" s="92"/>
      <c r="M11" s="92"/>
      <c r="N11" s="92"/>
      <c r="O11" s="92"/>
      <c r="P11" s="92"/>
    </row>
    <row r="12" spans="1:16" ht="15.75">
      <c r="A12" s="29" t="s">
        <v>149</v>
      </c>
      <c r="B12" s="91">
        <v>5000000</v>
      </c>
      <c r="C12" s="92">
        <v>5044998</v>
      </c>
      <c r="D12" s="92">
        <v>-118333</v>
      </c>
      <c r="E12" s="91">
        <v>415555</v>
      </c>
      <c r="F12" s="91">
        <v>2991621</v>
      </c>
      <c r="G12" s="92">
        <v>0</v>
      </c>
      <c r="H12" s="93">
        <f>SUM(B12:F12)</f>
        <v>13333841</v>
      </c>
      <c r="I12" s="92">
        <v>3117458</v>
      </c>
      <c r="J12" s="93">
        <f>H12+I12</f>
        <v>16451299</v>
      </c>
      <c r="K12" s="92"/>
      <c r="L12" s="92"/>
      <c r="M12" s="92"/>
      <c r="N12" s="92"/>
      <c r="O12" s="92"/>
      <c r="P12" s="92"/>
    </row>
    <row r="13" spans="2:16" ht="15.75">
      <c r="B13" s="91"/>
      <c r="C13" s="92"/>
      <c r="D13" s="92"/>
      <c r="E13" s="91"/>
      <c r="F13" s="91"/>
      <c r="G13" s="92"/>
      <c r="H13" s="93"/>
      <c r="I13" s="92"/>
      <c r="J13" s="93"/>
      <c r="K13" s="92"/>
      <c r="L13" s="92"/>
      <c r="M13" s="92"/>
      <c r="N13" s="92"/>
      <c r="O13" s="92"/>
      <c r="P13" s="92"/>
    </row>
    <row r="14" spans="1:16" ht="15.75">
      <c r="A14" s="29" t="s">
        <v>152</v>
      </c>
      <c r="B14" s="92"/>
      <c r="C14" s="92"/>
      <c r="D14" s="92"/>
      <c r="E14" s="92"/>
      <c r="F14" s="92"/>
      <c r="G14" s="92"/>
      <c r="H14" s="93"/>
      <c r="I14" s="94"/>
      <c r="J14" s="94"/>
      <c r="K14" s="92"/>
      <c r="L14" s="92"/>
      <c r="M14" s="92"/>
      <c r="N14" s="92"/>
      <c r="O14" s="92"/>
      <c r="P14" s="92"/>
    </row>
    <row r="15" spans="1:16" ht="15.75">
      <c r="A15" s="95" t="s">
        <v>140</v>
      </c>
      <c r="B15" s="92">
        <v>0</v>
      </c>
      <c r="C15" s="92">
        <v>0</v>
      </c>
      <c r="D15" s="92">
        <v>0</v>
      </c>
      <c r="E15" s="92">
        <v>-415555</v>
      </c>
      <c r="F15" s="92">
        <v>415555</v>
      </c>
      <c r="G15" s="92">
        <v>0</v>
      </c>
      <c r="H15" s="93">
        <f>SUM(B15:F15)</f>
        <v>0</v>
      </c>
      <c r="I15" s="92">
        <v>0</v>
      </c>
      <c r="J15" s="93">
        <f>H15+I15</f>
        <v>0</v>
      </c>
      <c r="K15" s="92"/>
      <c r="L15" s="92"/>
      <c r="M15" s="92"/>
      <c r="N15" s="92"/>
      <c r="O15" s="92"/>
      <c r="P15" s="92"/>
    </row>
    <row r="16" spans="2:16" ht="15.75">
      <c r="B16" s="92"/>
      <c r="C16" s="92"/>
      <c r="D16" s="92"/>
      <c r="E16" s="92"/>
      <c r="F16" s="92"/>
      <c r="G16" s="92"/>
      <c r="H16" s="93"/>
      <c r="I16" s="94"/>
      <c r="J16" s="94"/>
      <c r="K16" s="92"/>
      <c r="L16" s="92"/>
      <c r="M16" s="92"/>
      <c r="N16" s="92"/>
      <c r="O16" s="92"/>
      <c r="P16" s="92"/>
    </row>
    <row r="17" spans="1:10" s="92" customFormat="1" ht="16.5" thickBot="1">
      <c r="A17" s="18" t="s">
        <v>141</v>
      </c>
      <c r="B17" s="97">
        <f aca="true" t="shared" si="0" ref="B17:J17">SUM(B10:B16)</f>
        <v>5000000</v>
      </c>
      <c r="C17" s="97">
        <f t="shared" si="0"/>
        <v>5044998</v>
      </c>
      <c r="D17" s="97">
        <f t="shared" si="0"/>
        <v>-118333</v>
      </c>
      <c r="E17" s="97">
        <f t="shared" si="0"/>
        <v>0</v>
      </c>
      <c r="F17" s="97">
        <f t="shared" si="0"/>
        <v>3407176</v>
      </c>
      <c r="G17" s="97">
        <f>SUM(G10:G16)</f>
        <v>0</v>
      </c>
      <c r="H17" s="97">
        <f t="shared" si="0"/>
        <v>13333841</v>
      </c>
      <c r="I17" s="97">
        <f t="shared" si="0"/>
        <v>3117458</v>
      </c>
      <c r="J17" s="97">
        <f t="shared" si="0"/>
        <v>16451299</v>
      </c>
    </row>
    <row r="18" spans="1:10" s="92" customFormat="1" ht="15.75">
      <c r="A18" s="96"/>
      <c r="B18" s="91"/>
      <c r="C18" s="91"/>
      <c r="D18" s="91"/>
      <c r="E18" s="91"/>
      <c r="F18" s="91"/>
      <c r="G18" s="91"/>
      <c r="H18" s="91"/>
      <c r="I18" s="91"/>
      <c r="J18" s="91"/>
    </row>
    <row r="19" spans="1:16" ht="15.75">
      <c r="A19" s="18" t="s">
        <v>142</v>
      </c>
      <c r="B19" s="92">
        <v>5000000</v>
      </c>
      <c r="C19" s="92">
        <v>5044998</v>
      </c>
      <c r="D19" s="92">
        <v>-118333</v>
      </c>
      <c r="E19" s="92">
        <v>0</v>
      </c>
      <c r="F19" s="92">
        <v>3407176</v>
      </c>
      <c r="G19" s="92">
        <v>0</v>
      </c>
      <c r="H19" s="93">
        <f>SUM(B19:F19)</f>
        <v>13333841</v>
      </c>
      <c r="I19" s="92">
        <v>3117458</v>
      </c>
      <c r="J19" s="93">
        <f>H19+I19</f>
        <v>16451299</v>
      </c>
      <c r="K19" s="92"/>
      <c r="L19" s="92"/>
      <c r="M19" s="92"/>
      <c r="N19" s="92"/>
      <c r="O19" s="92"/>
      <c r="P19" s="92"/>
    </row>
    <row r="20" spans="1:16" ht="15.75">
      <c r="A20" s="96"/>
      <c r="B20" s="92"/>
      <c r="C20" s="92"/>
      <c r="D20" s="92"/>
      <c r="E20" s="92"/>
      <c r="F20" s="92"/>
      <c r="G20" s="92"/>
      <c r="H20" s="93"/>
      <c r="I20" s="92"/>
      <c r="J20" s="93"/>
      <c r="K20" s="92"/>
      <c r="L20" s="92"/>
      <c r="M20" s="92"/>
      <c r="N20" s="92"/>
      <c r="O20" s="92"/>
      <c r="P20" s="92"/>
    </row>
    <row r="21" spans="1:16" ht="15.75">
      <c r="A21" s="29" t="s">
        <v>143</v>
      </c>
      <c r="B21" s="92">
        <v>0</v>
      </c>
      <c r="C21" s="92">
        <v>0</v>
      </c>
      <c r="D21" s="92">
        <v>108955</v>
      </c>
      <c r="E21" s="92">
        <v>0</v>
      </c>
      <c r="F21" s="92">
        <v>0</v>
      </c>
      <c r="G21" s="92">
        <v>0</v>
      </c>
      <c r="H21" s="93">
        <f>SUM(B21:F21)</f>
        <v>108955</v>
      </c>
      <c r="I21" s="92">
        <v>121791</v>
      </c>
      <c r="J21" s="93">
        <f>H21+I21</f>
        <v>230746</v>
      </c>
      <c r="K21" s="92"/>
      <c r="L21" s="92"/>
      <c r="M21" s="92"/>
      <c r="N21" s="92"/>
      <c r="O21" s="92"/>
      <c r="P21" s="92"/>
    </row>
    <row r="22" spans="1:16" ht="15.75">
      <c r="A22" s="95"/>
      <c r="B22" s="92"/>
      <c r="C22" s="92"/>
      <c r="D22" s="92"/>
      <c r="E22" s="92"/>
      <c r="F22" s="92"/>
      <c r="G22" s="92"/>
      <c r="H22" s="93"/>
      <c r="I22" s="92"/>
      <c r="J22" s="93"/>
      <c r="K22" s="92"/>
      <c r="L22" s="92"/>
      <c r="M22" s="92"/>
      <c r="N22" s="92"/>
      <c r="O22" s="92"/>
      <c r="P22" s="92"/>
    </row>
    <row r="23" spans="1:16" ht="15.75">
      <c r="A23" s="29" t="s">
        <v>144</v>
      </c>
      <c r="B23" s="98">
        <v>0</v>
      </c>
      <c r="C23" s="98">
        <v>0</v>
      </c>
      <c r="D23" s="98">
        <v>0</v>
      </c>
      <c r="E23" s="98">
        <v>0</v>
      </c>
      <c r="F23" s="98">
        <v>1551329</v>
      </c>
      <c r="G23" s="98">
        <v>0</v>
      </c>
      <c r="H23" s="99">
        <f>SUM(B23:F23)</f>
        <v>1551329</v>
      </c>
      <c r="I23" s="98">
        <v>1036597</v>
      </c>
      <c r="J23" s="99">
        <f>H23+I23</f>
        <v>2587926</v>
      </c>
      <c r="K23" s="92"/>
      <c r="L23" s="92"/>
      <c r="M23" s="92"/>
      <c r="N23" s="92"/>
      <c r="O23" s="92"/>
      <c r="P23" s="92"/>
    </row>
    <row r="24" spans="2:16" ht="15.75">
      <c r="B24" s="92"/>
      <c r="C24" s="92"/>
      <c r="D24" s="92"/>
      <c r="E24" s="92"/>
      <c r="F24" s="92"/>
      <c r="G24" s="92"/>
      <c r="H24" s="93"/>
      <c r="I24" s="93"/>
      <c r="J24" s="93"/>
      <c r="K24" s="92"/>
      <c r="L24" s="92"/>
      <c r="M24" s="92"/>
      <c r="N24" s="92"/>
      <c r="O24" s="92"/>
      <c r="P24" s="92"/>
    </row>
    <row r="25" spans="1:16" ht="15.75">
      <c r="A25" s="29" t="s">
        <v>145</v>
      </c>
      <c r="B25" s="92">
        <f aca="true" t="shared" si="1" ref="B25:J25">SUM(B19:B24)</f>
        <v>5000000</v>
      </c>
      <c r="C25" s="92">
        <f t="shared" si="1"/>
        <v>5044998</v>
      </c>
      <c r="D25" s="92">
        <f t="shared" si="1"/>
        <v>-9378</v>
      </c>
      <c r="E25" s="92">
        <f t="shared" si="1"/>
        <v>0</v>
      </c>
      <c r="F25" s="92">
        <f>SUM(F19:F24)</f>
        <v>4958505</v>
      </c>
      <c r="G25" s="92">
        <v>0</v>
      </c>
      <c r="H25" s="93">
        <f>SUM(H19:H24)</f>
        <v>14994125</v>
      </c>
      <c r="I25" s="92">
        <f t="shared" si="1"/>
        <v>4275846</v>
      </c>
      <c r="J25" s="93">
        <f t="shared" si="1"/>
        <v>19269971</v>
      </c>
      <c r="K25" s="92"/>
      <c r="L25" s="92"/>
      <c r="M25" s="92"/>
      <c r="N25" s="92"/>
      <c r="O25" s="92"/>
      <c r="P25" s="92"/>
    </row>
    <row r="26" spans="2:16" ht="15.75">
      <c r="B26" s="92"/>
      <c r="C26" s="92"/>
      <c r="D26" s="92"/>
      <c r="E26" s="92"/>
      <c r="F26" s="92"/>
      <c r="G26" s="92"/>
      <c r="H26" s="93"/>
      <c r="I26" s="92"/>
      <c r="J26" s="93"/>
      <c r="K26" s="92"/>
      <c r="L26" s="92"/>
      <c r="M26" s="92"/>
      <c r="N26" s="92"/>
      <c r="O26" s="92"/>
      <c r="P26" s="92"/>
    </row>
    <row r="27" spans="1:16" ht="15.75">
      <c r="A27" s="29" t="s">
        <v>150</v>
      </c>
      <c r="B27" s="91">
        <v>25500</v>
      </c>
      <c r="C27" s="91">
        <v>102000</v>
      </c>
      <c r="D27" s="91">
        <v>0</v>
      </c>
      <c r="E27" s="91">
        <v>0</v>
      </c>
      <c r="F27" s="91">
        <v>0</v>
      </c>
      <c r="G27" s="91">
        <v>0</v>
      </c>
      <c r="H27" s="93">
        <f>SUM(B27:F27)</f>
        <v>127500</v>
      </c>
      <c r="I27" s="92">
        <v>0</v>
      </c>
      <c r="J27" s="93">
        <f>H27+I27</f>
        <v>127500</v>
      </c>
      <c r="K27" s="92"/>
      <c r="L27" s="92"/>
      <c r="M27" s="92"/>
      <c r="N27" s="92"/>
      <c r="O27" s="92"/>
      <c r="P27" s="92"/>
    </row>
    <row r="28" spans="2:16" ht="15.75">
      <c r="B28" s="91"/>
      <c r="C28" s="91"/>
      <c r="D28" s="91"/>
      <c r="E28" s="91"/>
      <c r="F28" s="91"/>
      <c r="G28" s="91"/>
      <c r="H28" s="93"/>
      <c r="I28" s="100"/>
      <c r="J28" s="93"/>
      <c r="K28" s="92"/>
      <c r="L28" s="92"/>
      <c r="M28" s="92"/>
      <c r="N28" s="92"/>
      <c r="O28" s="92"/>
      <c r="P28" s="92"/>
    </row>
    <row r="29" spans="1:16" ht="15.75">
      <c r="A29" s="29" t="s">
        <v>151</v>
      </c>
      <c r="B29" s="92">
        <v>0</v>
      </c>
      <c r="C29" s="91">
        <v>0</v>
      </c>
      <c r="D29" s="92">
        <v>0</v>
      </c>
      <c r="E29" s="92">
        <v>0</v>
      </c>
      <c r="F29" s="92">
        <v>0</v>
      </c>
      <c r="G29" s="92">
        <v>16386</v>
      </c>
      <c r="H29" s="93">
        <f>G29</f>
        <v>16386</v>
      </c>
      <c r="I29" s="92">
        <v>0</v>
      </c>
      <c r="J29" s="93">
        <f>H29+I29</f>
        <v>16386</v>
      </c>
      <c r="K29" s="92"/>
      <c r="L29" s="92"/>
      <c r="M29" s="92"/>
      <c r="N29" s="92"/>
      <c r="O29" s="92"/>
      <c r="P29" s="92"/>
    </row>
    <row r="30" spans="2:16" ht="15.75">
      <c r="B30" s="92"/>
      <c r="C30" s="92"/>
      <c r="D30" s="92"/>
      <c r="E30" s="92"/>
      <c r="F30" s="92"/>
      <c r="G30" s="92"/>
      <c r="H30" s="93"/>
      <c r="I30" s="92"/>
      <c r="J30" s="93"/>
      <c r="K30" s="92"/>
      <c r="L30" s="92"/>
      <c r="M30" s="92"/>
      <c r="N30" s="92"/>
      <c r="O30" s="92"/>
      <c r="P30" s="92"/>
    </row>
    <row r="31" spans="1:16" ht="16.5" thickBot="1">
      <c r="A31" s="18" t="s">
        <v>176</v>
      </c>
      <c r="B31" s="97">
        <f aca="true" t="shared" si="2" ref="B31:J31">SUM(B24:B30)</f>
        <v>5025500</v>
      </c>
      <c r="C31" s="97">
        <f t="shared" si="2"/>
        <v>5146998</v>
      </c>
      <c r="D31" s="97">
        <f t="shared" si="2"/>
        <v>-9378</v>
      </c>
      <c r="E31" s="97">
        <f t="shared" si="2"/>
        <v>0</v>
      </c>
      <c r="F31" s="97">
        <f t="shared" si="2"/>
        <v>4958505</v>
      </c>
      <c r="G31" s="97">
        <f>SUM(G24:G30)</f>
        <v>16386</v>
      </c>
      <c r="H31" s="97">
        <f t="shared" si="2"/>
        <v>15138011</v>
      </c>
      <c r="I31" s="97">
        <f t="shared" si="2"/>
        <v>4275846</v>
      </c>
      <c r="J31" s="97">
        <f t="shared" si="2"/>
        <v>19413857</v>
      </c>
      <c r="K31" s="92"/>
      <c r="L31" s="92"/>
      <c r="M31" s="92"/>
      <c r="N31" s="92"/>
      <c r="O31" s="92"/>
      <c r="P31" s="92"/>
    </row>
    <row r="32" spans="2:16" ht="15.7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16" ht="15.7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5" ht="15.75">
      <c r="A35" s="27" t="s">
        <v>146</v>
      </c>
    </row>
    <row r="36" ht="15.75">
      <c r="A36" s="27" t="s">
        <v>122</v>
      </c>
    </row>
  </sheetData>
  <printOptions/>
  <pageMargins left="0" right="0" top="0.91" bottom="0.19" header="0.91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80"/>
  <sheetViews>
    <sheetView zoomScale="75" zoomScaleNormal="75" workbookViewId="0" topLeftCell="A25">
      <selection activeCell="B4" sqref="B3:B4"/>
    </sheetView>
  </sheetViews>
  <sheetFormatPr defaultColWidth="9.00390625" defaultRowHeight="14.25"/>
  <cols>
    <col min="1" max="1" width="4.75390625" style="31" customWidth="1"/>
    <col min="2" max="2" width="50.125" style="40" customWidth="1"/>
    <col min="3" max="3" width="15.75390625" style="62" customWidth="1"/>
    <col min="4" max="4" width="3.75390625" style="63" customWidth="1"/>
    <col min="5" max="5" width="16.50390625" style="62" customWidth="1"/>
    <col min="6" max="6" width="4.00390625" style="40" customWidth="1"/>
    <col min="7" max="7" width="8.00390625" style="40" customWidth="1"/>
    <col min="8" max="8" width="4.625" style="40" customWidth="1"/>
    <col min="9" max="9" width="17.375" style="40" customWidth="1"/>
    <col min="10" max="10" width="12.625" style="40" customWidth="1"/>
    <col min="11" max="11" width="16.375" style="40" customWidth="1"/>
    <col min="12" max="200" width="8.00390625" style="40" customWidth="1"/>
    <col min="201" max="16384" width="8.00390625" style="31" customWidth="1"/>
  </cols>
  <sheetData>
    <row r="1" spans="1:5" ht="15.75">
      <c r="A1" s="30"/>
      <c r="B1" s="1" t="s">
        <v>0</v>
      </c>
      <c r="C1" s="58"/>
      <c r="D1" s="58"/>
      <c r="E1" s="58"/>
    </row>
    <row r="2" spans="1:5" ht="15.75">
      <c r="A2" s="30"/>
      <c r="B2" s="32" t="s">
        <v>48</v>
      </c>
      <c r="C2" s="58"/>
      <c r="D2" s="58"/>
      <c r="E2" s="58"/>
    </row>
    <row r="3" spans="1:5" ht="15.75">
      <c r="A3" s="30"/>
      <c r="B3" s="32" t="s">
        <v>170</v>
      </c>
      <c r="C3" s="31"/>
      <c r="D3" s="33"/>
      <c r="E3" s="31"/>
    </row>
    <row r="4" spans="1:5" ht="15.75">
      <c r="A4" s="30"/>
      <c r="B4" s="32"/>
      <c r="C4" s="23" t="s">
        <v>84</v>
      </c>
      <c r="D4" s="18"/>
      <c r="E4" s="23" t="s">
        <v>85</v>
      </c>
    </row>
    <row r="5" spans="1:5" ht="15.75">
      <c r="A5" s="30"/>
      <c r="B5" s="32"/>
      <c r="C5" s="11" t="s">
        <v>5</v>
      </c>
      <c r="D5" s="33"/>
      <c r="E5" s="64" t="s">
        <v>49</v>
      </c>
    </row>
    <row r="6" spans="1:5" ht="15.75">
      <c r="A6" s="30"/>
      <c r="B6" s="34"/>
      <c r="C6" s="11" t="s">
        <v>50</v>
      </c>
      <c r="D6" s="33"/>
      <c r="E6" s="64" t="s">
        <v>51</v>
      </c>
    </row>
    <row r="7" spans="1:5" ht="15.75">
      <c r="A7" s="30"/>
      <c r="B7" s="34"/>
      <c r="C7" s="11" t="s">
        <v>31</v>
      </c>
      <c r="D7" s="33"/>
      <c r="E7" s="11" t="s">
        <v>31</v>
      </c>
    </row>
    <row r="8" spans="1:5" ht="15.75">
      <c r="A8" s="30"/>
      <c r="B8" s="35"/>
      <c r="C8" s="10" t="s">
        <v>169</v>
      </c>
      <c r="D8" s="33"/>
      <c r="E8" s="10" t="s">
        <v>86</v>
      </c>
    </row>
    <row r="9" spans="1:5" ht="15.75">
      <c r="A9" s="30"/>
      <c r="B9" s="38"/>
      <c r="C9" s="35" t="s">
        <v>10</v>
      </c>
      <c r="D9" s="35"/>
      <c r="E9" s="35" t="s">
        <v>10</v>
      </c>
    </row>
    <row r="10" spans="1:5" ht="15.75">
      <c r="A10" s="30"/>
      <c r="B10" s="32" t="s">
        <v>52</v>
      </c>
      <c r="C10" s="36"/>
      <c r="D10" s="36"/>
      <c r="E10" s="37"/>
    </row>
    <row r="11" spans="1:5" ht="15.75">
      <c r="A11" s="30"/>
      <c r="B11" s="38" t="s">
        <v>53</v>
      </c>
      <c r="C11" s="147">
        <v>3624410</v>
      </c>
      <c r="D11" s="147"/>
      <c r="E11" s="147">
        <v>5473899</v>
      </c>
    </row>
    <row r="12" spans="1:5" ht="15.75">
      <c r="A12" s="30"/>
      <c r="B12" s="38" t="s">
        <v>54</v>
      </c>
      <c r="C12" s="147">
        <v>0</v>
      </c>
      <c r="D12" s="147"/>
      <c r="E12" s="147">
        <v>0</v>
      </c>
    </row>
    <row r="13" spans="1:5" ht="15.75">
      <c r="A13" s="30"/>
      <c r="B13" s="38"/>
      <c r="C13" s="148"/>
      <c r="D13" s="147"/>
      <c r="E13" s="148"/>
    </row>
    <row r="14" spans="1:5" ht="15.75">
      <c r="A14" s="30"/>
      <c r="B14" s="38"/>
      <c r="C14" s="147">
        <f>SUM(C11:C13)</f>
        <v>3624410</v>
      </c>
      <c r="D14" s="147"/>
      <c r="E14" s="147">
        <f>SUM(E11:E13)</f>
        <v>5473899</v>
      </c>
    </row>
    <row r="15" spans="1:5" ht="15.75">
      <c r="A15" s="30"/>
      <c r="B15" s="38"/>
      <c r="C15" s="147"/>
      <c r="D15" s="147"/>
      <c r="E15" s="147"/>
    </row>
    <row r="16" spans="1:5" ht="15.75">
      <c r="A16" s="30"/>
      <c r="B16" s="38" t="s">
        <v>55</v>
      </c>
      <c r="C16" s="147"/>
      <c r="D16" s="147"/>
      <c r="E16" s="147"/>
    </row>
    <row r="17" spans="1:5" ht="15.75">
      <c r="A17" s="30"/>
      <c r="B17" s="38" t="s">
        <v>56</v>
      </c>
      <c r="C17" s="39">
        <v>380817</v>
      </c>
      <c r="D17" s="39"/>
      <c r="E17" s="39">
        <v>190986</v>
      </c>
    </row>
    <row r="18" spans="1:5" ht="15.75">
      <c r="A18" s="30"/>
      <c r="B18" s="51" t="s">
        <v>118</v>
      </c>
      <c r="C18" s="39">
        <v>0</v>
      </c>
      <c r="D18" s="39"/>
      <c r="E18" s="39">
        <v>2319</v>
      </c>
    </row>
    <row r="19" spans="1:5" ht="15.75">
      <c r="A19" s="30"/>
      <c r="B19" s="38" t="s">
        <v>94</v>
      </c>
      <c r="C19" s="39">
        <v>0</v>
      </c>
      <c r="D19" s="39"/>
      <c r="E19" s="39">
        <v>3836</v>
      </c>
    </row>
    <row r="20" spans="1:5" ht="15.75">
      <c r="A20" s="30"/>
      <c r="B20" s="51" t="s">
        <v>119</v>
      </c>
      <c r="C20" s="39">
        <v>537018</v>
      </c>
      <c r="D20" s="39"/>
      <c r="E20" s="39">
        <v>881693</v>
      </c>
    </row>
    <row r="21" spans="1:5" ht="15.75">
      <c r="A21" s="30"/>
      <c r="B21" s="51" t="s">
        <v>177</v>
      </c>
      <c r="C21" s="39">
        <v>-35697</v>
      </c>
      <c r="D21" s="39"/>
      <c r="E21" s="39">
        <v>0</v>
      </c>
    </row>
    <row r="22" spans="1:5" ht="15.75">
      <c r="A22" s="30"/>
      <c r="B22" s="38" t="s">
        <v>57</v>
      </c>
      <c r="C22" s="39">
        <v>38364</v>
      </c>
      <c r="D22" s="39"/>
      <c r="E22" s="39">
        <v>174986</v>
      </c>
    </row>
    <row r="23" spans="1:5" ht="15.75">
      <c r="A23" s="30"/>
      <c r="B23" s="38" t="s">
        <v>58</v>
      </c>
      <c r="C23" s="39">
        <v>-17683</v>
      </c>
      <c r="D23" s="39"/>
      <c r="E23" s="39">
        <v>-65191</v>
      </c>
    </row>
    <row r="24" spans="1:5" ht="15.75">
      <c r="A24" s="30"/>
      <c r="B24" s="38" t="s">
        <v>154</v>
      </c>
      <c r="C24" s="41">
        <v>16386</v>
      </c>
      <c r="D24" s="39"/>
      <c r="E24" s="41">
        <v>0</v>
      </c>
    </row>
    <row r="25" spans="1:5" ht="15.75">
      <c r="A25" s="30"/>
      <c r="B25" s="38"/>
      <c r="C25" s="147"/>
      <c r="D25" s="147"/>
      <c r="E25" s="147"/>
    </row>
    <row r="26" spans="1:5" ht="15.75">
      <c r="A26" s="30"/>
      <c r="B26" s="38" t="s">
        <v>59</v>
      </c>
      <c r="C26" s="39">
        <f>SUM(C14:C24)</f>
        <v>4543615</v>
      </c>
      <c r="D26" s="42"/>
      <c r="E26" s="39">
        <f>SUM(E14:E24)</f>
        <v>6662528</v>
      </c>
    </row>
    <row r="27" spans="1:6" ht="15.75">
      <c r="A27" s="30"/>
      <c r="B27" s="38" t="s">
        <v>178</v>
      </c>
      <c r="C27" s="39">
        <v>-1613054</v>
      </c>
      <c r="D27" s="39"/>
      <c r="E27" s="39">
        <v>-1679774</v>
      </c>
      <c r="F27" s="43"/>
    </row>
    <row r="28" spans="1:6" ht="15.75">
      <c r="A28" s="30"/>
      <c r="B28" s="38" t="s">
        <v>179</v>
      </c>
      <c r="C28" s="44">
        <v>-4633695</v>
      </c>
      <c r="D28" s="45"/>
      <c r="E28" s="44">
        <v>-852993</v>
      </c>
      <c r="F28" s="43"/>
    </row>
    <row r="29" spans="1:6" ht="15.75">
      <c r="A29" s="30"/>
      <c r="B29" s="38" t="s">
        <v>180</v>
      </c>
      <c r="C29" s="46">
        <v>2905252</v>
      </c>
      <c r="D29" s="45"/>
      <c r="E29" s="46">
        <v>-682203</v>
      </c>
      <c r="F29" s="43"/>
    </row>
    <row r="30" spans="1:6" ht="15.75">
      <c r="A30" s="30"/>
      <c r="B30" s="38"/>
      <c r="C30" s="44"/>
      <c r="D30" s="45"/>
      <c r="E30" s="44"/>
      <c r="F30" s="43"/>
    </row>
    <row r="31" spans="1:5" ht="15.75">
      <c r="A31" s="30"/>
      <c r="B31" s="47" t="s">
        <v>60</v>
      </c>
      <c r="C31" s="39">
        <f>SUM(C26:C29)</f>
        <v>1202118</v>
      </c>
      <c r="D31" s="39"/>
      <c r="E31" s="39">
        <f>SUM(E26:E29)</f>
        <v>3447558</v>
      </c>
    </row>
    <row r="32" spans="1:5" ht="15.75">
      <c r="A32" s="38"/>
      <c r="B32" s="48" t="s">
        <v>61</v>
      </c>
      <c r="C32" s="49">
        <v>-295336</v>
      </c>
      <c r="D32" s="49"/>
      <c r="E32" s="49">
        <v>-543158</v>
      </c>
    </row>
    <row r="33" spans="1:5" ht="15.75">
      <c r="A33" s="38"/>
      <c r="B33" s="51" t="s">
        <v>120</v>
      </c>
      <c r="C33" s="49">
        <v>-38364</v>
      </c>
      <c r="D33" s="49"/>
      <c r="E33" s="49">
        <v>-100064</v>
      </c>
    </row>
    <row r="34" spans="1:5" ht="15.75">
      <c r="A34" s="38"/>
      <c r="B34" s="48"/>
      <c r="C34" s="39"/>
      <c r="D34" s="39"/>
      <c r="E34" s="39"/>
    </row>
    <row r="35" spans="1:12" ht="15.75">
      <c r="A35" s="38"/>
      <c r="B35" s="47" t="s">
        <v>62</v>
      </c>
      <c r="C35" s="50">
        <f>SUM(C31:C33)</f>
        <v>868418</v>
      </c>
      <c r="D35" s="42"/>
      <c r="E35" s="50">
        <f>SUM(E31:E33)</f>
        <v>2804336</v>
      </c>
      <c r="I35" s="48"/>
      <c r="J35" s="48"/>
      <c r="K35" s="48"/>
      <c r="L35" s="48"/>
    </row>
    <row r="36" spans="1:12" ht="15.75">
      <c r="A36" s="38"/>
      <c r="B36" s="47"/>
      <c r="C36" s="39"/>
      <c r="D36" s="39"/>
      <c r="E36" s="39"/>
      <c r="I36" s="48"/>
      <c r="J36" s="48"/>
      <c r="K36" s="48"/>
      <c r="L36" s="48"/>
    </row>
    <row r="37" spans="1:12" ht="15.75">
      <c r="A37" s="30"/>
      <c r="B37" s="32" t="s">
        <v>63</v>
      </c>
      <c r="C37" s="39"/>
      <c r="D37" s="39"/>
      <c r="E37" s="39"/>
      <c r="G37" s="69"/>
      <c r="H37" s="70"/>
      <c r="I37" s="67"/>
      <c r="J37" s="67"/>
      <c r="K37" s="48"/>
      <c r="L37" s="48"/>
    </row>
    <row r="38" spans="1:12" ht="15.75">
      <c r="A38" s="30"/>
      <c r="B38" s="51" t="s">
        <v>58</v>
      </c>
      <c r="C38" s="39">
        <v>17683</v>
      </c>
      <c r="D38" s="39"/>
      <c r="E38" s="39">
        <v>65191</v>
      </c>
      <c r="G38" s="105" t="s">
        <v>160</v>
      </c>
      <c r="H38" s="106"/>
      <c r="I38" s="106"/>
      <c r="J38" s="106"/>
      <c r="K38" s="48"/>
      <c r="L38" s="48"/>
    </row>
    <row r="39" spans="1:12" ht="15.75">
      <c r="A39" s="30"/>
      <c r="B39" s="38" t="s">
        <v>64</v>
      </c>
      <c r="C39" s="39">
        <v>2</v>
      </c>
      <c r="D39" s="39"/>
      <c r="E39" s="39">
        <v>-3713005</v>
      </c>
      <c r="G39" s="106"/>
      <c r="H39" s="106"/>
      <c r="I39" s="106"/>
      <c r="J39" s="106"/>
      <c r="K39" s="48"/>
      <c r="L39" s="48"/>
    </row>
    <row r="40" spans="1:12" ht="15.75">
      <c r="A40" s="30"/>
      <c r="B40" s="38" t="s">
        <v>65</v>
      </c>
      <c r="C40" s="39">
        <v>-596146</v>
      </c>
      <c r="D40" s="39"/>
      <c r="E40" s="39">
        <v>-948748</v>
      </c>
      <c r="G40" s="106" t="s">
        <v>161</v>
      </c>
      <c r="I40" s="106"/>
      <c r="J40" s="107">
        <f>1972*2.2734</f>
        <v>4483.1448</v>
      </c>
      <c r="K40" s="48"/>
      <c r="L40" s="48"/>
    </row>
    <row r="41" spans="1:12" ht="15.75">
      <c r="A41" s="30"/>
      <c r="B41" s="38" t="s">
        <v>181</v>
      </c>
      <c r="C41" s="39">
        <v>90000</v>
      </c>
      <c r="D41" s="39"/>
      <c r="E41" s="39">
        <v>0</v>
      </c>
      <c r="G41" s="106" t="s">
        <v>162</v>
      </c>
      <c r="I41" s="106"/>
      <c r="J41" s="107">
        <f>23201*2.2734</f>
        <v>52745.1534</v>
      </c>
      <c r="K41" s="48"/>
      <c r="L41" s="48"/>
    </row>
    <row r="42" spans="1:12" ht="15.75">
      <c r="A42" s="30"/>
      <c r="B42" s="38" t="s">
        <v>66</v>
      </c>
      <c r="C42" s="39">
        <v>-291853</v>
      </c>
      <c r="D42" s="39"/>
      <c r="E42" s="39">
        <v>-566331</v>
      </c>
      <c r="G42" s="106" t="s">
        <v>163</v>
      </c>
      <c r="I42" s="106"/>
      <c r="J42" s="107">
        <v>0</v>
      </c>
      <c r="K42" s="48"/>
      <c r="L42" s="48"/>
    </row>
    <row r="43" spans="1:12" ht="15.75">
      <c r="A43" s="30"/>
      <c r="B43" s="38" t="s">
        <v>67</v>
      </c>
      <c r="C43" s="39">
        <v>0</v>
      </c>
      <c r="D43" s="39"/>
      <c r="E43" s="39">
        <v>731316</v>
      </c>
      <c r="G43" s="106" t="s">
        <v>164</v>
      </c>
      <c r="I43" s="106"/>
      <c r="J43" s="108">
        <f>-32569*2.2734</f>
        <v>-74042.3646</v>
      </c>
      <c r="K43" s="48"/>
      <c r="L43" s="48"/>
    </row>
    <row r="44" spans="1:12" ht="15.75">
      <c r="A44" s="30"/>
      <c r="B44" s="30"/>
      <c r="C44" s="39"/>
      <c r="D44" s="39"/>
      <c r="E44" s="39"/>
      <c r="G44" s="106"/>
      <c r="I44" s="106"/>
      <c r="J44" s="52"/>
      <c r="K44" s="48"/>
      <c r="L44" s="48"/>
    </row>
    <row r="45" spans="1:12" ht="15.75">
      <c r="A45" s="30"/>
      <c r="B45" s="47" t="s">
        <v>68</v>
      </c>
      <c r="C45" s="50">
        <f>SUM(C38:C44)</f>
        <v>-780314</v>
      </c>
      <c r="D45" s="42"/>
      <c r="E45" s="50">
        <f>SUM(E38:E44)</f>
        <v>-4431577</v>
      </c>
      <c r="G45" s="106" t="s">
        <v>167</v>
      </c>
      <c r="I45" s="106"/>
      <c r="J45" s="107">
        <f>SUM(J40:J43)</f>
        <v>-16814.066399999996</v>
      </c>
      <c r="K45" s="111"/>
      <c r="L45" s="48"/>
    </row>
    <row r="46" spans="1:12" ht="15.75">
      <c r="A46" s="30"/>
      <c r="B46" s="38"/>
      <c r="C46" s="39"/>
      <c r="D46" s="39"/>
      <c r="E46" s="39"/>
      <c r="G46" s="106" t="s">
        <v>184</v>
      </c>
      <c r="I46" s="106"/>
      <c r="J46" s="112" t="s">
        <v>185</v>
      </c>
      <c r="K46" s="48"/>
      <c r="L46" s="48"/>
    </row>
    <row r="47" spans="1:12" ht="15.75">
      <c r="A47" s="30"/>
      <c r="B47" s="32" t="s">
        <v>69</v>
      </c>
      <c r="C47" s="39"/>
      <c r="D47" s="39"/>
      <c r="E47" s="39"/>
      <c r="G47" s="106" t="s">
        <v>165</v>
      </c>
      <c r="I47" s="106"/>
      <c r="J47" s="107">
        <v>-8239</v>
      </c>
      <c r="K47" s="48"/>
      <c r="L47" s="48"/>
    </row>
    <row r="48" spans="1:12" ht="15.75">
      <c r="A48" s="30"/>
      <c r="B48" s="51" t="s">
        <v>90</v>
      </c>
      <c r="C48" s="39">
        <v>127500</v>
      </c>
      <c r="D48" s="39"/>
      <c r="E48" s="39">
        <v>0</v>
      </c>
      <c r="G48" s="106" t="s">
        <v>70</v>
      </c>
      <c r="I48" s="106"/>
      <c r="J48" s="108">
        <v>-8241</v>
      </c>
      <c r="K48" s="48"/>
      <c r="L48" s="48"/>
    </row>
    <row r="49" spans="1:12" ht="16.5" thickBot="1">
      <c r="A49" s="30"/>
      <c r="B49" s="51" t="s">
        <v>121</v>
      </c>
      <c r="C49" s="39">
        <v>0</v>
      </c>
      <c r="D49" s="65"/>
      <c r="E49" s="39">
        <v>-21000</v>
      </c>
      <c r="G49" s="106" t="s">
        <v>166</v>
      </c>
      <c r="I49" s="106"/>
      <c r="J49" s="109">
        <f>J47-J48</f>
        <v>2</v>
      </c>
      <c r="K49" s="48"/>
      <c r="L49" s="48"/>
    </row>
    <row r="50" spans="1:12" ht="16.5" thickTop="1">
      <c r="A50" s="30"/>
      <c r="B50" s="51" t="s">
        <v>117</v>
      </c>
      <c r="C50" s="39">
        <v>-14505</v>
      </c>
      <c r="D50" s="65"/>
      <c r="E50" s="39">
        <v>-32345</v>
      </c>
      <c r="G50" s="72"/>
      <c r="H50" s="71"/>
      <c r="I50" s="80"/>
      <c r="J50" s="68"/>
      <c r="K50" s="48"/>
      <c r="L50" s="48"/>
    </row>
    <row r="51" spans="1:12" ht="15.75">
      <c r="A51" s="30"/>
      <c r="B51" s="51" t="s">
        <v>183</v>
      </c>
      <c r="C51" s="39">
        <v>-13682</v>
      </c>
      <c r="D51" s="65"/>
      <c r="E51" s="39">
        <v>-42577</v>
      </c>
      <c r="G51" s="31"/>
      <c r="H51" s="71"/>
      <c r="I51" s="80"/>
      <c r="J51" s="80"/>
      <c r="K51" s="48"/>
      <c r="L51" s="48"/>
    </row>
    <row r="52" spans="1:12" ht="16.5" customHeight="1">
      <c r="A52" s="30"/>
      <c r="B52" s="51" t="s">
        <v>71</v>
      </c>
      <c r="C52" s="39">
        <v>-48746</v>
      </c>
      <c r="D52" s="39"/>
      <c r="E52" s="39">
        <v>-90819</v>
      </c>
      <c r="G52" s="71"/>
      <c r="H52" s="71"/>
      <c r="I52" s="80"/>
      <c r="J52" s="68"/>
      <c r="K52" s="48"/>
      <c r="L52" s="48"/>
    </row>
    <row r="53" spans="1:12" ht="16.5" customHeight="1">
      <c r="A53" s="30"/>
      <c r="B53" s="51" t="s">
        <v>190</v>
      </c>
      <c r="C53" s="39">
        <v>-312131</v>
      </c>
      <c r="D53" s="39"/>
      <c r="E53" s="39">
        <v>-1012370</v>
      </c>
      <c r="G53" s="72"/>
      <c r="H53" s="71"/>
      <c r="I53" s="80"/>
      <c r="J53" s="68"/>
      <c r="K53" s="48"/>
      <c r="L53" s="48"/>
    </row>
    <row r="54" spans="1:12" ht="16.5" customHeight="1">
      <c r="A54" s="30"/>
      <c r="B54" s="51" t="s">
        <v>182</v>
      </c>
      <c r="C54" s="39">
        <v>-213000</v>
      </c>
      <c r="D54" s="39"/>
      <c r="E54" s="39">
        <v>0</v>
      </c>
      <c r="G54" s="79"/>
      <c r="H54" s="71"/>
      <c r="I54" s="80"/>
      <c r="J54" s="68"/>
      <c r="K54" s="48"/>
      <c r="L54" s="48"/>
    </row>
    <row r="55" spans="1:12" ht="16.5" customHeight="1">
      <c r="A55" s="30"/>
      <c r="B55" s="51" t="s">
        <v>72</v>
      </c>
      <c r="C55" s="39">
        <v>825305</v>
      </c>
      <c r="D55" s="39"/>
      <c r="E55" s="39">
        <v>403000</v>
      </c>
      <c r="G55" s="79"/>
      <c r="H55" s="71"/>
      <c r="I55" s="80"/>
      <c r="J55" s="68"/>
      <c r="K55" s="48"/>
      <c r="L55" s="48"/>
    </row>
    <row r="56" spans="1:12" ht="16.5" customHeight="1">
      <c r="A56" s="30"/>
      <c r="B56" s="38"/>
      <c r="C56" s="39"/>
      <c r="D56" s="39"/>
      <c r="E56" s="39"/>
      <c r="I56" s="48"/>
      <c r="J56" s="52"/>
      <c r="K56" s="48"/>
      <c r="L56" s="48"/>
    </row>
    <row r="57" spans="1:10" ht="16.5" customHeight="1">
      <c r="A57" s="30"/>
      <c r="B57" s="47" t="s">
        <v>73</v>
      </c>
      <c r="C57" s="50">
        <f>SUM(C48:C56)</f>
        <v>350741</v>
      </c>
      <c r="D57" s="42"/>
      <c r="E57" s="50">
        <f>SUM(E48:E56)</f>
        <v>-796111</v>
      </c>
      <c r="J57" s="52"/>
    </row>
    <row r="58" spans="1:10" ht="16.5" customHeight="1">
      <c r="A58" s="30"/>
      <c r="B58" s="47"/>
      <c r="C58" s="53"/>
      <c r="D58" s="42"/>
      <c r="E58" s="42"/>
      <c r="J58" s="52"/>
    </row>
    <row r="59" spans="1:10" ht="16.5" customHeight="1">
      <c r="A59" s="30"/>
      <c r="B59" s="47" t="s">
        <v>74</v>
      </c>
      <c r="C59" s="54"/>
      <c r="D59" s="55"/>
      <c r="E59" s="54"/>
      <c r="J59" s="52"/>
    </row>
    <row r="60" spans="1:10" ht="15.75">
      <c r="A60" s="30"/>
      <c r="B60" s="47" t="s">
        <v>75</v>
      </c>
      <c r="C60" s="54">
        <f>C35+C45+C57</f>
        <v>438845</v>
      </c>
      <c r="D60" s="55"/>
      <c r="E60" s="54">
        <f>E35+E45+E57</f>
        <v>-2423352</v>
      </c>
      <c r="J60" s="52"/>
    </row>
    <row r="61" spans="1:10" ht="15.75">
      <c r="A61" s="38"/>
      <c r="B61" s="48"/>
      <c r="C61" s="149"/>
      <c r="D61" s="150"/>
      <c r="E61" s="149"/>
      <c r="J61" s="52"/>
    </row>
    <row r="62" spans="1:10" ht="15.75">
      <c r="A62" s="38"/>
      <c r="B62" s="48" t="s">
        <v>76</v>
      </c>
      <c r="C62" s="54">
        <v>44672</v>
      </c>
      <c r="D62" s="55"/>
      <c r="E62" s="54">
        <v>-242700</v>
      </c>
      <c r="J62" s="48"/>
    </row>
    <row r="63" spans="1:10" ht="15.75">
      <c r="A63" s="38"/>
      <c r="B63" s="48"/>
      <c r="C63" s="147"/>
      <c r="D63" s="147"/>
      <c r="E63" s="147"/>
      <c r="J63" s="48"/>
    </row>
    <row r="64" spans="1:10" ht="15.75">
      <c r="A64" s="38"/>
      <c r="B64" s="47" t="s">
        <v>93</v>
      </c>
      <c r="C64" s="39">
        <v>2962250</v>
      </c>
      <c r="D64" s="39"/>
      <c r="E64" s="39">
        <v>5628302</v>
      </c>
      <c r="J64" s="48"/>
    </row>
    <row r="65" spans="1:10" ht="15.75">
      <c r="A65" s="38"/>
      <c r="B65" s="48"/>
      <c r="C65" s="147"/>
      <c r="D65" s="147"/>
      <c r="E65" s="147"/>
      <c r="J65" s="48"/>
    </row>
    <row r="66" spans="1:5" ht="16.5" thickBot="1">
      <c r="A66" s="38"/>
      <c r="B66" s="47" t="s">
        <v>173</v>
      </c>
      <c r="C66" s="56">
        <f>SUM(C59:C64)</f>
        <v>3445767</v>
      </c>
      <c r="D66" s="42"/>
      <c r="E66" s="56">
        <f>SUM(E59:E64)</f>
        <v>2962250</v>
      </c>
    </row>
    <row r="67" spans="1:5" ht="16.5" thickTop="1">
      <c r="A67" s="38"/>
      <c r="B67" s="47"/>
      <c r="C67" s="147"/>
      <c r="D67" s="147"/>
      <c r="E67" s="147"/>
    </row>
    <row r="68" spans="1:5" ht="15.75">
      <c r="A68" s="38"/>
      <c r="B68" s="30"/>
      <c r="C68" s="147"/>
      <c r="D68" s="147"/>
      <c r="E68" s="147"/>
    </row>
    <row r="69" spans="1:5" ht="15.75">
      <c r="A69" s="38"/>
      <c r="B69" s="57" t="s">
        <v>77</v>
      </c>
      <c r="C69" s="58"/>
      <c r="D69" s="58"/>
      <c r="E69" s="58"/>
    </row>
    <row r="70" spans="1:5" ht="15.75">
      <c r="A70" s="30"/>
      <c r="B70" s="38" t="s">
        <v>78</v>
      </c>
      <c r="C70" s="58"/>
      <c r="D70" s="58"/>
      <c r="E70" s="58"/>
    </row>
    <row r="71" spans="1:5" ht="15.75">
      <c r="A71" s="30"/>
      <c r="B71" s="38" t="s">
        <v>79</v>
      </c>
      <c r="C71" s="39">
        <v>1211628</v>
      </c>
      <c r="D71" s="39"/>
      <c r="E71" s="39">
        <v>1495648</v>
      </c>
    </row>
    <row r="72" spans="1:5" ht="15.75">
      <c r="A72" s="30"/>
      <c r="B72" s="38" t="s">
        <v>80</v>
      </c>
      <c r="C72" s="39">
        <v>2438560</v>
      </c>
      <c r="D72" s="39"/>
      <c r="E72" s="39">
        <v>1466602</v>
      </c>
    </row>
    <row r="73" spans="1:5" ht="15.75">
      <c r="A73" s="30"/>
      <c r="B73" s="38" t="s">
        <v>191</v>
      </c>
      <c r="C73" s="114">
        <v>-204421</v>
      </c>
      <c r="D73" s="58"/>
      <c r="E73" s="113">
        <v>0</v>
      </c>
    </row>
    <row r="74" spans="1:5" ht="16.5" thickBot="1">
      <c r="A74" s="30"/>
      <c r="B74" s="38"/>
      <c r="C74" s="60">
        <f>SUM(C71:C73)</f>
        <v>3445767</v>
      </c>
      <c r="D74" s="61"/>
      <c r="E74" s="60">
        <f>SUM(E71:E73)</f>
        <v>2962250</v>
      </c>
    </row>
    <row r="75" spans="1:5" ht="16.5" thickTop="1">
      <c r="A75" s="30"/>
      <c r="B75" s="38"/>
      <c r="C75" s="151"/>
      <c r="D75" s="152"/>
      <c r="E75" s="151"/>
    </row>
    <row r="76" spans="1:9" ht="15.75">
      <c r="A76" s="30"/>
      <c r="F76" s="59"/>
      <c r="G76" s="27"/>
      <c r="H76" s="73"/>
      <c r="I76" s="73"/>
    </row>
    <row r="77" spans="1:9" ht="15.75">
      <c r="A77" s="30"/>
      <c r="F77" s="153"/>
      <c r="G77" s="27"/>
      <c r="H77" s="73"/>
      <c r="I77" s="73"/>
    </row>
    <row r="78" ht="15.75">
      <c r="F78" s="153"/>
    </row>
    <row r="79" spans="1:6" ht="15.75">
      <c r="A79" s="66" t="s">
        <v>192</v>
      </c>
      <c r="F79" s="12"/>
    </row>
    <row r="80" spans="1:6" ht="15.75">
      <c r="A80" s="66" t="s">
        <v>193</v>
      </c>
      <c r="F80" s="12"/>
    </row>
  </sheetData>
  <printOptions/>
  <pageMargins left="1.13" right="0.18" top="0.17" bottom="0.22" header="0.17" footer="0.1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Grand-Flo Electronic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PGLim</dc:creator>
  <cp:keywords/>
  <dc:description/>
  <cp:lastModifiedBy>PGLim</cp:lastModifiedBy>
  <cp:lastPrinted>2006-08-25T10:16:01Z</cp:lastPrinted>
  <dcterms:created xsi:type="dcterms:W3CDTF">2005-11-21T03:06:23Z</dcterms:created>
  <dcterms:modified xsi:type="dcterms:W3CDTF">2006-08-28T06:28:13Z</dcterms:modified>
  <cp:category/>
  <cp:version/>
  <cp:contentType/>
  <cp:contentStatus/>
</cp:coreProperties>
</file>